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710" documentId="120_S{2AC9BD13-BADA-5192-A53E-5A8FF88502F6}" xr6:coauthVersionLast="47" xr6:coauthVersionMax="47" xr10:uidLastSave="{E326BD48-1E51-4741-B1B0-C3B3DEE9F0C7}"/>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alcChain>
</file>

<file path=xl/sharedStrings.xml><?xml version="1.0" encoding="utf-8"?>
<sst xmlns="http://schemas.openxmlformats.org/spreadsheetml/2006/main" count="180289" uniqueCount="39130">
  <si>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</si>
  <si>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</si>
  <si>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</si>
  <si>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</si>
  <si>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</si>
  <si>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</si>
  <si>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</si>
  <si>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</si>
  <si>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</si>
  <si>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</si>
  <si>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</si>
  <si>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</si>
  <si>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</si>
  <si>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</si>
  <si>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</si>
  <si>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</si>
  <si>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</si>
  <si>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</si>
  <si>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</si>
  <si>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</si>
  <si>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</si>
  <si>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</si>
  <si>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</si>
  <si>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</si>
  <si>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</si>
  <si>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</si>
  <si>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</si>
  <si>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</si>
  <si>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</si>
  <si>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</si>
  <si>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</si>
  <si>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</si>
  <si>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</si>
  <si>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</si>
  <si>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</si>
  <si>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</si>
  <si>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</si>
  <si>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</si>
  <si>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</si>
  <si>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</si>
  <si>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</si>
  <si>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</si>
  <si>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</si>
  <si>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</si>
  <si>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</si>
  <si>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</si>
  <si>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</si>
  <si>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</si>
  <si>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</si>
  <si>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</si>
  <si>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</si>
  <si>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</si>
  <si>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</si>
  <si>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</si>
  <si>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</si>
  <si>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</si>
  <si>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</si>
  <si>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</si>
  <si>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</si>
  <si>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</si>
  <si>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</si>
  <si>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</si>
  <si>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</si>
  <si>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</si>
  <si>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</si>
  <si>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</si>
  <si>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</si>
  <si>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</si>
  <si>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</si>
  <si>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</si>
  <si>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</si>
  <si>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</si>
  <si>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</si>
  <si>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</si>
  <si>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</si>
  <si>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</si>
  <si>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</si>
  <si>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</si>
  <si>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</si>
  <si>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</si>
  <si>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</si>
  <si>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</si>
  <si>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</si>
  <si>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</si>
  <si>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</si>
  <si>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</si>
  <si>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</si>
  <si>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</si>
  <si>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</si>
  <si>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</si>
  <si>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</si>
  <si>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</si>
  <si>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</si>
  <si>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</si>
  <si>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</si>
  <si>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</si>
  <si>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</si>
  <si>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</si>
  <si>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</si>
  <si>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</si>
  <si>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</si>
  <si>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</si>
  <si>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</si>
  <si>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</si>
  <si>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</si>
  <si>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</si>
  <si>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</si>
  <si>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</si>
  <si>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</si>
  <si>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</si>
  <si>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</si>
  <si>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</si>
  <si>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</si>
  <si>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</si>
  <si>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</si>
  <si>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</si>
  <si>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</si>
  <si>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</si>
  <si>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</si>
  <si>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</si>
  <si>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</si>
  <si>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</si>
  <si>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</si>
  <si>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</si>
  <si>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</si>
  <si>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</si>
  <si>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</si>
  <si>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</si>
  <si>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</si>
  <si>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</si>
  <si>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</si>
  <si>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</si>
  <si>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</si>
  <si>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</si>
  <si>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</si>
  <si>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</si>
  <si>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</si>
  <si>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</si>
  <si>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</si>
  <si>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</si>
  <si>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</si>
  <si>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</si>
  <si>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</si>
  <si>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</si>
  <si>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</si>
  <si>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</si>
  <si>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</si>
  <si>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</si>
  <si>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</si>
  <si>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</si>
  <si>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</si>
  <si>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</si>
  <si>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</si>
  <si>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</si>
  <si>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</si>
  <si>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</si>
  <si>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</si>
  <si>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</si>
  <si>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</si>
  <si>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</si>
  <si>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</si>
  <si>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</si>
  <si>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</si>
  <si>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</si>
  <si>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</si>
  <si>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</si>
  <si>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</si>
  <si>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</si>
  <si>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</si>
  <si>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</si>
  <si>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</si>
  <si>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</si>
  <si>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</si>
  <si>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</si>
  <si>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</si>
  <si>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</si>
  <si>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</si>
  <si>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</si>
  <si>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</si>
  <si>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</si>
  <si>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</si>
  <si>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</si>
  <si>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</si>
  <si>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</si>
  <si>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</si>
  <si>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</si>
  <si>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</si>
  <si>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</si>
  <si>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</si>
  <si>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</si>
  <si>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</si>
  <si>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</si>
  <si>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</si>
  <si>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</si>
  <si>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</si>
  <si>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</si>
  <si>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</si>
  <si>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</si>
  <si>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</si>
  <si>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</si>
  <si>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</si>
  <si>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</si>
  <si>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</si>
  <si>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</si>
  <si>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</si>
  <si>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</si>
  <si>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</si>
  <si>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</si>
  <si>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</si>
  <si>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</si>
  <si>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</si>
  <si>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</si>
  <si>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</si>
  <si>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</si>
  <si>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</si>
  <si>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</si>
  <si>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</si>
  <si>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</si>
  <si>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</si>
  <si>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</si>
  <si>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</si>
  <si>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</si>
  <si>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</si>
  <si>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</si>
  <si>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</si>
  <si>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</si>
  <si>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</si>
  <si>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</si>
  <si>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</si>
  <si>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</si>
  <si>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</si>
  <si>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</si>
  <si>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</si>
  <si>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</si>
  <si>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</si>
  <si>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</si>
  <si>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</si>
  <si>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</si>
  <si>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</si>
  <si>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</si>
  <si>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</si>
  <si>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</si>
  <si>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</si>
  <si>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</si>
  <si>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</si>
  <si>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</si>
  <si>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</si>
  <si>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</si>
  <si>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</si>
  <si>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</si>
  <si>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</si>
  <si>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</si>
  <si>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</si>
  <si>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</si>
  <si>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</si>
  <si>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</si>
  <si>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</si>
  <si>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</si>
  <si>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</si>
  <si>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</si>
  <si>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</si>
  <si>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</si>
  <si>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</si>
  <si>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</si>
  <si>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</si>
  <si>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</si>
  <si>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</si>
  <si>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</si>
  <si>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</si>
  <si>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</si>
  <si>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</si>
  <si>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</si>
  <si>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</si>
  <si>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</si>
  <si>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</si>
  <si>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</si>
  <si>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</si>
  <si>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</si>
  <si>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</si>
  <si>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</si>
  <si>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</si>
  <si>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</si>
  <si>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</si>
  <si>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</si>
  <si>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</si>
  <si>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</si>
  <si>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</si>
  <si>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</si>
  <si>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</si>
  <si>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</si>
  <si>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</si>
  <si>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</si>
  <si>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</si>
  <si>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</si>
  <si>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</si>
  <si>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</si>
  <si>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</si>
  <si>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</si>
  <si>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</si>
  <si>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</si>
  <si>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</si>
  <si>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</si>
  <si>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</si>
  <si>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</si>
  <si>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</si>
  <si>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</si>
  <si>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</si>
  <si>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</si>
  <si>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</si>
  <si>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</si>
  <si>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</si>
  <si>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</si>
  <si>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</si>
  <si>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</si>
  <si>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</si>
  <si>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</si>
  <si>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</si>
  <si>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</si>
  <si>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</si>
  <si>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</si>
  <si>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</si>
  <si>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</si>
  <si>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</si>
  <si>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</si>
  <si>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</si>
  <si>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</si>
  <si>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</si>
  <si>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</si>
  <si>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</si>
  <si>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</si>
  <si>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</si>
  <si>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</si>
  <si>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</si>
  <si>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</si>
  <si>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</si>
  <si>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</si>
  <si>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</si>
  <si>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</si>
  <si>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</si>
  <si>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</si>
  <si>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</si>
  <si>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</si>
  <si>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</si>
  <si>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</si>
  <si>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</si>
  <si>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</si>
  <si>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</si>
  <si>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</si>
  <si>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</si>
  <si>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</si>
  <si>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</si>
  <si>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</si>
  <si>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</si>
  <si>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</si>
  <si>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</si>
  <si>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</si>
  <si>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</si>
  <si>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</si>
  <si>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</si>
  <si>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</si>
  <si>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</si>
  <si>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</si>
  <si>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</si>
  <si>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</si>
  <si>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</si>
  <si>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</si>
  <si>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</si>
  <si>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</si>
  <si>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</si>
  <si>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</si>
  <si>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</si>
  <si>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</si>
  <si>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</si>
  <si>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</si>
  <si>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</si>
  <si>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</si>
  <si>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</si>
  <si>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</si>
  <si>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</si>
  <si>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</si>
  <si>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</si>
  <si>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</si>
  <si>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</si>
  <si>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</si>
  <si>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</si>
  <si>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</si>
  <si>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</si>
  <si>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</si>
  <si>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</si>
  <si>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</si>
  <si>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</si>
  <si>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</si>
  <si>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</si>
  <si>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</si>
  <si>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</si>
  <si>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</si>
  <si>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</si>
  <si>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</si>
  <si>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</si>
  <si>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</si>
  <si>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</si>
  <si>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</si>
  <si>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</si>
  <si>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</si>
  <si>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</si>
  <si>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</si>
  <si>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</si>
  <si>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</si>
  <si>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</si>
  <si>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</si>
  <si>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</si>
  <si>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</si>
  <si>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</si>
  <si>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</si>
  <si>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</si>
  <si>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</si>
  <si>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</si>
  <si>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</si>
  <si>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</si>
  <si>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</si>
  <si>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</si>
  <si>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</si>
  <si>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</si>
  <si>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</si>
  <si>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</si>
  <si>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</si>
  <si>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</si>
  <si>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</si>
  <si>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</si>
  <si>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</si>
  <si>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</si>
  <si>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</si>
  <si>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</si>
  <si>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</si>
  <si>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</si>
  <si>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</si>
  <si>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</si>
  <si>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</si>
  <si>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</si>
  <si>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</si>
  <si>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</si>
  <si>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</si>
  <si>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</si>
  <si>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</si>
  <si>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</si>
  <si>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</si>
  <si>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</si>
  <si>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</si>
  <si>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</si>
  <si>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</si>
  <si>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</si>
  <si>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</si>
  <si>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</si>
  <si>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</si>
  <si>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</si>
  <si>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</si>
  <si>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</si>
  <si>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</si>
  <si>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</si>
  <si>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</si>
  <si>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</si>
  <si>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</si>
  <si>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</si>
  <si>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</si>
  <si>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</si>
  <si>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</si>
  <si>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</si>
  <si>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</si>
  <si>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</si>
  <si>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</si>
  <si>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</si>
  <si>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</si>
  <si>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</si>
  <si>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</si>
  <si>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</si>
  <si>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</si>
  <si>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</si>
  <si>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</si>
  <si>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</si>
  <si>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</si>
  <si>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</si>
  <si>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</si>
  <si>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</si>
  <si>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</si>
  <si>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</si>
  <si>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</si>
  <si>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</si>
  <si>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</si>
  <si>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</si>
  <si>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</si>
  <si>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</si>
  <si>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</si>
  <si>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</si>
  <si>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</si>
  <si>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</si>
  <si>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</si>
  <si>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</si>
  <si>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</si>
  <si>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</si>
  <si>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</si>
  <si>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</si>
  <si>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</si>
  <si>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</si>
  <si>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</si>
  <si>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</si>
  <si>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</si>
  <si>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</si>
  <si>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</si>
  <si>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</si>
  <si>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</si>
  <si>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</si>
  <si>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</si>
  <si>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</si>
  <si>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</si>
  <si>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</si>
  <si>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</si>
  <si>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</si>
  <si>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</si>
  <si>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</si>
  <si>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</si>
  <si>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</si>
  <si>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</si>
  <si>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</si>
  <si>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</si>
  <si>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</si>
  <si>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</si>
  <si>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</si>
  <si>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</si>
  <si>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</si>
  <si>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</si>
  <si>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</si>
  <si>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</si>
  <si>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</si>
  <si>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</si>
  <si>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</si>
  <si>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</si>
  <si>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</si>
  <si>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</si>
  <si>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</si>
  <si>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</si>
  <si>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</si>
  <si>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</si>
  <si>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</si>
  <si>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</si>
  <si>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</si>
  <si>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</si>
  <si>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</si>
  <si>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</si>
  <si>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</si>
  <si>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</si>
  <si>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</si>
  <si>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</si>
  <si>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</si>
  <si>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</si>
  <si>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</si>
  <si>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</si>
  <si>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</si>
  <si>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</si>
  <si>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</si>
  <si>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</si>
  <si>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</si>
  <si>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</si>
  <si>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</si>
  <si>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</si>
  <si>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</si>
  <si>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</si>
  <si>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</si>
  <si>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</si>
  <si>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</si>
  <si>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</si>
  <si>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</si>
  <si>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</si>
  <si>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</si>
  <si>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</si>
  <si>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</si>
  <si>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</si>
  <si>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</si>
  <si>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</si>
  <si>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</si>
  <si>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</si>
  <si>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</si>
  <si>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</si>
  <si>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</si>
  <si>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</si>
  <si>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</si>
  <si>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</si>
  <si>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</si>
  <si>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</si>
  <si>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</si>
  <si>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</si>
  <si>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</si>
  <si>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</si>
  <si>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</si>
  <si>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</si>
  <si>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</si>
  <si>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</si>
  <si>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</si>
  <si>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</si>
  <si>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</si>
  <si>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</si>
  <si>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</si>
  <si>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</si>
  <si>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</si>
  <si>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</si>
  <si>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</si>
  <si>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</si>
  <si>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</si>
  <si>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</si>
  <si>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</si>
  <si>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</si>
  <si>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</si>
  <si>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</si>
  <si>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</si>
  <si>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</si>
  <si>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</si>
  <si>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</si>
  <si>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</si>
  <si>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</si>
  <si>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</si>
  <si>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</si>
  <si>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</si>
  <si>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</si>
  <si>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</si>
  <si>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</si>
  <si>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</si>
  <si>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</si>
  <si>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</si>
  <si>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</si>
  <si>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</si>
  <si>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</si>
  <si>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</si>
  <si>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</si>
  <si>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</si>
  <si>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</si>
  <si>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</si>
  <si>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</si>
  <si>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</si>
  <si>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</si>
  <si>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</si>
  <si>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</si>
  <si>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</si>
  <si>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</si>
  <si>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</si>
  <si>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</si>
  <si>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</si>
  <si>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</si>
  <si>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</si>
  <si>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</si>
  <si>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</si>
  <si>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</si>
  <si>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</si>
  <si>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</si>
  <si>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</si>
  <si>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</si>
  <si>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</si>
  <si>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</si>
  <si>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</si>
  <si>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</si>
  <si>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</si>
  <si>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</si>
  <si>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</si>
  <si>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</si>
  <si>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</si>
  <si>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</si>
  <si>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</si>
  <si>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</si>
  <si>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</si>
  <si>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</si>
  <si>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</si>
  <si>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</si>
  <si>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</si>
  <si>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</si>
  <si>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</si>
  <si>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</si>
  <si>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</si>
  <si>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</si>
  <si>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</si>
  <si>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</si>
  <si>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</si>
  <si>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</si>
  <si>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</si>
  <si>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</si>
  <si>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</si>
  <si>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</si>
  <si>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</si>
  <si>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</si>
  <si>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</si>
  <si>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</si>
  <si>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</si>
  <si>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</si>
  <si>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</si>
  <si>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</si>
  <si>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</si>
  <si>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</si>
  <si>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</si>
  <si>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</si>
  <si>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</si>
  <si>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</si>
  <si>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</si>
  <si>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</si>
  <si>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</si>
  <si>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</si>
  <si>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</si>
  <si>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</si>
  <si>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</si>
  <si>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</si>
  <si>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</si>
  <si>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</si>
  <si>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</si>
  <si>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</si>
  <si>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</si>
  <si>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</si>
  <si>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</si>
  <si>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</si>
  <si>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</si>
  <si>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</si>
  <si>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</si>
  <si>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</si>
  <si>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</si>
  <si>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</si>
  <si>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</si>
  <si>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</si>
  <si>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</si>
  <si>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</si>
  <si>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</si>
  <si>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</si>
  <si>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</si>
  <si>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</si>
  <si>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</si>
  <si>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</si>
  <si>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</si>
  <si>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</si>
  <si>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</si>
  <si>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</si>
  <si>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</si>
  <si>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</si>
  <si>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</si>
  <si>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</si>
  <si>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</si>
  <si>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</si>
  <si>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</si>
  <si>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</si>
  <si>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</si>
  <si>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</si>
  <si>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</si>
  <si>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</si>
  <si>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</si>
  <si>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</si>
  <si>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</si>
  <si>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</si>
  <si>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</si>
  <si>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</si>
  <si>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</si>
  <si>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</si>
  <si>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</si>
  <si>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</si>
  <si>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</si>
  <si>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</si>
  <si>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</si>
  <si>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</si>
  <si>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</si>
  <si>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</si>
  <si>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</si>
  <si>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</si>
  <si>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</si>
  <si>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</si>
  <si>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</si>
  <si>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</si>
  <si>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</si>
  <si>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</si>
  <si>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</si>
  <si>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</si>
  <si>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</si>
  <si>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</si>
  <si>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</si>
  <si>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</si>
  <si>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</si>
  <si>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</si>
  <si>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</si>
  <si>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</si>
  <si>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</si>
  <si>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</si>
  <si>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</si>
  <si>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</si>
  <si>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</si>
  <si>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</si>
  <si>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</si>
  <si>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</si>
  <si>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</si>
  <si>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</si>
  <si>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</si>
  <si>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</si>
  <si>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</si>
  <si>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</si>
  <si>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</si>
  <si>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</si>
  <si>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</si>
  <si>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</si>
  <si>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</si>
  <si>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</si>
  <si>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</si>
  <si>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</si>
  <si>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</si>
  <si>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</si>
  <si>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</si>
  <si>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</si>
  <si>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</si>
  <si>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</si>
  <si>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</si>
  <si>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</si>
  <si>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</si>
  <si>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</si>
  <si>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</si>
  <si>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</si>
  <si>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</si>
  <si>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</si>
  <si>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</si>
  <si>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</si>
  <si>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</si>
  <si>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</si>
  <si>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</si>
  <si>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</si>
  <si>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</si>
  <si>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</si>
  <si>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</si>
  <si>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</si>
  <si>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</si>
  <si>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</si>
  <si>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</si>
  <si>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</si>
  <si>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</si>
  <si>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</si>
  <si>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</si>
  <si>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</si>
  <si>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</si>
  <si>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</si>
  <si>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</si>
  <si>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</si>
  <si>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</si>
  <si>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</si>
  <si>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</si>
  <si>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</si>
  <si>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</si>
  <si>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</si>
  <si>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</si>
  <si>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</si>
  <si>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</si>
  <si>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</si>
  <si>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</si>
  <si>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</si>
  <si>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</si>
  <si>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</si>
  <si>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</si>
  <si>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</si>
  <si>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</si>
  <si>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</si>
  <si>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</si>
  <si>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</si>
  <si>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</si>
  <si>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</si>
  <si>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</si>
  <si>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</si>
  <si>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</si>
  <si>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</si>
  <si>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</si>
  <si>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</si>
  <si>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</si>
  <si>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</si>
  <si>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</si>
  <si>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</si>
  <si>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</si>
  <si>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</si>
  <si>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</si>
  <si>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</si>
  <si>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</si>
  <si>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</si>
  <si>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</si>
  <si>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</si>
  <si>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</si>
  <si>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</si>
  <si>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</si>
  <si>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</si>
  <si>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</si>
  <si>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</si>
  <si>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</si>
  <si>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</si>
  <si>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</si>
  <si>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</si>
  <si>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</si>
  <si>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</si>
  <si>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</si>
  <si>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</si>
  <si>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</si>
  <si>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</si>
  <si>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</si>
  <si>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</si>
  <si>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</si>
  <si>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</si>
  <si>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</si>
  <si>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</si>
  <si>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</si>
  <si>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</si>
  <si>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</si>
  <si>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</si>
  <si>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</si>
  <si>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</si>
  <si>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</si>
  <si>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</si>
  <si>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</si>
  <si>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</si>
  <si>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</si>
  <si>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</si>
  <si>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</si>
  <si>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</si>
  <si>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</si>
  <si>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</si>
  <si>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</si>
  <si>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</si>
  <si>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</si>
  <si>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</si>
  <si>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</si>
  <si>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</si>
  <si>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</si>
  <si>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</si>
  <si>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</si>
  <si>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</si>
  <si>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</si>
  <si>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</si>
  <si>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</si>
  <si>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</si>
  <si>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</si>
  <si>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</si>
  <si>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</si>
  <si>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</si>
  <si>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</si>
  <si>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</si>
  <si>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</si>
  <si>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</si>
  <si>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</si>
  <si>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</si>
  <si>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</si>
  <si>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</si>
  <si>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</si>
  <si>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</si>
  <si>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</si>
  <si>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</si>
  <si>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</si>
  <si>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</si>
  <si>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</si>
  <si>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</si>
  <si>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</si>
  <si>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</si>
  <si>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</si>
  <si>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</si>
  <si>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</si>
  <si>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</si>
  <si>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</si>
  <si>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</si>
  <si>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</si>
  <si>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</si>
  <si>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</si>
  <si>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</si>
  <si>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</si>
  <si>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</si>
  <si>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</si>
  <si>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</si>
  <si>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</si>
  <si>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</si>
  <si>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</si>
  <si>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</si>
  <si>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</si>
  <si>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</si>
  <si>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</si>
  <si>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</si>
  <si>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</si>
  <si>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</si>
  <si>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</si>
  <si>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</si>
  <si>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</si>
  <si>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</si>
  <si>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</si>
  <si>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</si>
  <si>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</si>
  <si>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</si>
  <si>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</si>
  <si>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</si>
  <si>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</si>
  <si>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</si>
  <si>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</si>
  <si>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</si>
  <si>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</si>
  <si>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</si>
  <si>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</si>
  <si>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</si>
  <si>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</si>
  <si>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</si>
  <si>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</si>
  <si>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</si>
  <si>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</si>
  <si>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</si>
  <si>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</si>
  <si>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</si>
  <si>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</si>
  <si>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</si>
  <si>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</si>
  <si>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</si>
  <si>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</si>
  <si>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</si>
  <si>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</si>
  <si>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</si>
  <si>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</si>
  <si>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</si>
  <si>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</si>
  <si>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</si>
  <si>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</si>
  <si>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</si>
  <si>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</si>
  <si>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</si>
  <si>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</si>
  <si>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</si>
  <si>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</si>
  <si>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</si>
  <si>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</si>
  <si>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</si>
  <si>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</si>
  <si>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</si>
  <si>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</si>
  <si>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</si>
  <si>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</si>
  <si>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</si>
  <si>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</si>
  <si>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</si>
  <si>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</si>
  <si>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</si>
  <si>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</si>
  <si>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</si>
  <si>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</si>
  <si>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</si>
  <si>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</si>
  <si>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</si>
  <si>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</si>
  <si>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</si>
  <si>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</si>
  <si>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</si>
  <si>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</si>
  <si>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</si>
  <si>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</si>
  <si>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</si>
  <si>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</si>
  <si>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</si>
  <si>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</si>
  <si>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</si>
  <si>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</si>
  <si>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</si>
  <si>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</si>
  <si>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</si>
  <si>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</si>
  <si>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</si>
  <si>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</si>
  <si>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</si>
  <si>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</si>
  <si>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</si>
  <si>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</si>
  <si>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</si>
  <si>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</si>
  <si>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</si>
  <si>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</si>
  <si>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</si>
  <si>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</si>
  <si>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</si>
  <si>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</si>
  <si>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</si>
  <si>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</si>
  <si>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</si>
  <si>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</si>
  <si>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</si>
  <si>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</si>
  <si>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</si>
  <si>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</si>
  <si>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</si>
  <si>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</si>
  <si>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</si>
  <si>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</si>
  <si>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</si>
  <si>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</si>
  <si>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</si>
  <si>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</si>
  <si>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</si>
  <si>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</si>
  <si>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</si>
  <si>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</si>
  <si>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</si>
  <si>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</si>
  <si>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</si>
  <si>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</si>
  <si>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</si>
  <si>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</si>
  <si>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</si>
  <si>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</si>
  <si>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</si>
  <si>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</si>
  <si>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</si>
  <si>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</si>
  <si>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</si>
  <si>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</si>
  <si>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</si>
  <si>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</si>
  <si>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</si>
  <si>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</si>
  <si>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</si>
  <si>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</si>
  <si>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</si>
  <si>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</si>
  <si>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</si>
  <si>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</si>
  <si>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</si>
  <si>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</si>
  <si>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</si>
  <si>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</si>
  <si>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</si>
  <si>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</si>
  <si>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</si>
  <si>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</si>
  <si>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</si>
  <si>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</si>
  <si>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</si>
  <si>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</si>
  <si>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</si>
  <si>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</si>
  <si>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</si>
  <si>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</si>
  <si>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</si>
  <si>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</si>
  <si>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</si>
  <si>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</si>
  <si>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</si>
  <si>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</si>
  <si>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</si>
  <si>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</si>
  <si>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</si>
  <si>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</si>
  <si>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</si>
  <si>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</si>
  <si>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</si>
  <si>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</si>
  <si>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</si>
  <si>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</si>
  <si>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</si>
  <si>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</si>
  <si>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</si>
  <si>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</si>
  <si>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</si>
  <si>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</si>
  <si>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</si>
  <si>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</si>
  <si>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</si>
  <si>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</si>
  <si>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</si>
  <si>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</si>
  <si>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</si>
  <si>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</si>
  <si>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</si>
  <si>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</si>
  <si>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</si>
  <si>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</si>
  <si>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</si>
  <si>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</si>
  <si>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</si>
  <si>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</si>
  <si>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</si>
  <si>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</si>
  <si>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</si>
  <si>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</si>
  <si>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</si>
  <si>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</si>
  <si>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</si>
  <si>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</si>
  <si>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</si>
  <si>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</si>
  <si>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</si>
  <si>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</si>
  <si>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</si>
  <si>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</si>
  <si>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</si>
  <si>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</si>
  <si>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</si>
  <si>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</si>
  <si>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</si>
  <si>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</si>
  <si>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</si>
  <si>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</si>
  <si>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</si>
  <si>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</si>
  <si>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</si>
  <si>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</si>
  <si>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</si>
  <si>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</si>
  <si>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</si>
  <si>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</si>
  <si>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</si>
  <si>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</si>
  <si>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</si>
  <si>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</si>
  <si>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</si>
  <si>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</si>
  <si>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</si>
  <si>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</si>
  <si>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</si>
  <si>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</si>
  <si>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</si>
  <si>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</si>
  <si>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</si>
  <si>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</si>
  <si>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</si>
  <si>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</si>
  <si>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</si>
  <si>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</si>
  <si>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</si>
  <si>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</si>
  <si>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</si>
  <si>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</si>
  <si>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</si>
  <si>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</si>
  <si>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</si>
  <si>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</si>
  <si>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</si>
  <si>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</si>
  <si>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</si>
  <si>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</si>
  <si>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</si>
  <si>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</si>
  <si>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</si>
  <si>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</si>
  <si>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</si>
  <si>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</si>
  <si>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</si>
  <si>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</si>
  <si>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</si>
  <si>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</si>
  <si>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</si>
  <si>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</si>
  <si>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</si>
  <si>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</si>
  <si>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</si>
  <si>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</si>
  <si>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</si>
  <si>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</si>
  <si>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</si>
  <si>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</si>
  <si>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</si>
  <si>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</si>
  <si>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</si>
  <si>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</si>
  <si>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</si>
  <si>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</si>
  <si>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</si>
  <si>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</si>
  <si>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</si>
  <si>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</si>
  <si>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</si>
  <si>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</si>
  <si>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</si>
  <si>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</si>
  <si>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</si>
  <si>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</si>
  <si>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</si>
  <si>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</si>
  <si>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</si>
  <si>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</si>
  <si>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</si>
  <si>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</si>
  <si>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</si>
  <si>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</si>
  <si>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</si>
  <si>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</si>
  <si>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</si>
  <si>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</si>
  <si>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</si>
  <si>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</si>
  <si>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</si>
  <si>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</si>
  <si>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</si>
  <si>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</si>
  <si>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</si>
  <si>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</si>
  <si>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</si>
  <si>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</si>
  <si>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</si>
  <si>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</si>
  <si>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</si>
  <si>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</si>
  <si>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</si>
  <si>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</si>
  <si>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</si>
  <si>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</si>
  <si>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</si>
  <si>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</si>
  <si>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</si>
  <si>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</si>
  <si>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</si>
  <si>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</si>
  <si>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</si>
  <si>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</si>
  <si>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</si>
  <si>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</si>
  <si>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</si>
  <si>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</si>
  <si>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</si>
  <si>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</si>
  <si>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</si>
  <si>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</si>
  <si>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</si>
  <si>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</si>
  <si>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</si>
  <si>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</si>
  <si>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</si>
  <si>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</si>
  <si>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</si>
  <si>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</si>
  <si>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</si>
  <si>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</si>
  <si>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</si>
  <si>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</si>
  <si>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</si>
  <si>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</si>
  <si>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</si>
  <si>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</si>
  <si>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</si>
  <si>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</si>
  <si>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</si>
  <si>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</si>
  <si>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</si>
  <si>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</si>
  <si>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</si>
  <si>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</si>
  <si>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</si>
  <si>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</si>
  <si>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</si>
  <si>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</si>
  <si>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</si>
  <si>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</si>
  <si>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</si>
  <si>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</si>
  <si>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</si>
  <si>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</si>
  <si>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</si>
  <si>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</si>
  <si>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</si>
  <si>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</si>
  <si>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</si>
  <si>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</si>
  <si>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</si>
  <si>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</si>
  <si>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</si>
  <si>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</si>
  <si>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</si>
  <si>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</si>
  <si>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</si>
  <si>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</si>
  <si>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</si>
  <si>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</si>
  <si>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</si>
  <si>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</si>
  <si>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</si>
  <si>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</si>
  <si>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</si>
  <si>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</si>
  <si>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</si>
  <si>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</si>
  <si>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</si>
  <si>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</si>
  <si>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</si>
  <si>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</si>
  <si>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</si>
  <si>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</si>
  <si>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</si>
  <si>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</si>
  <si>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</si>
  <si>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</si>
  <si>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</si>
  <si>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</si>
  <si>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</si>
  <si>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</si>
  <si>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</si>
  <si>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</si>
  <si>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</si>
  <si>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</si>
  <si>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</si>
  <si>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</si>
  <si>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</si>
  <si>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</si>
  <si>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</si>
  <si>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</si>
  <si>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</si>
  <si>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</si>
  <si>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</si>
  <si>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</si>
  <si>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</si>
  <si>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</si>
  <si>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</si>
  <si>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</si>
  <si>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</si>
  <si>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</si>
  <si>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</si>
  <si>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</si>
  <si>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</si>
  <si>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</si>
  <si>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</si>
  <si>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</si>
  <si>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</si>
  <si>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</si>
  <si>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</si>
  <si>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</si>
  <si>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</si>
  <si>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</si>
  <si>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</si>
  <si>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</si>
  <si>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</si>
  <si>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</si>
  <si>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</si>
  <si>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</si>
  <si>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</si>
  <si>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</si>
  <si>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</si>
  <si>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</si>
  <si>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</si>
  <si>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</si>
  <si>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</si>
  <si>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</si>
  <si>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</si>
  <si>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</si>
  <si>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</si>
  <si>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</si>
  <si>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</si>
  <si>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</si>
  <si>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</si>
  <si>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</si>
  <si>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</si>
  <si>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</si>
  <si>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</si>
  <si>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</si>
  <si>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</si>
  <si>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</si>
  <si>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</si>
  <si>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</si>
  <si>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</si>
  <si>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</si>
  <si>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</si>
  <si>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</si>
  <si>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</si>
  <si>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</si>
  <si>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</si>
  <si>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</si>
  <si>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</si>
  <si>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</si>
  <si>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</si>
  <si>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</si>
  <si>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</si>
  <si>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</si>
  <si>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</si>
  <si>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</si>
  <si>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</si>
  <si>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</si>
  <si>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</si>
  <si>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</si>
  <si>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</si>
  <si>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</si>
  <si>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</si>
  <si>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</si>
  <si>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</si>
  <si>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</si>
  <si>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</si>
  <si>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</si>
  <si>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</si>
  <si>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</si>
  <si>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</si>
  <si>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</si>
  <si>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</si>
  <si>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</si>
  <si>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</si>
  <si>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</si>
  <si>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</si>
  <si>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</si>
  <si>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</si>
  <si>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</si>
  <si>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</si>
  <si>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</si>
  <si>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</si>
  <si>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</si>
  <si>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</si>
  <si>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</si>
  <si>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</si>
  <si>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</si>
  <si>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</si>
  <si>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</si>
  <si>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</si>
  <si>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</si>
  <si>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</si>
  <si>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</si>
  <si>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</si>
  <si>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</si>
  <si>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</si>
  <si>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</si>
  <si>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</si>
  <si>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</si>
  <si>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</si>
  <si>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</si>
  <si>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</si>
  <si>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</si>
  <si>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</si>
  <si>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</si>
  <si>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</si>
  <si>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</si>
  <si>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</si>
  <si>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</si>
  <si>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</si>
  <si>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</si>
  <si>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</si>
  <si>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</si>
  <si>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</si>
  <si>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</si>
  <si>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</si>
  <si>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</si>
  <si>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</si>
  <si>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</si>
  <si>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</si>
  <si>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</si>
  <si>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</si>
  <si>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</si>
  <si>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</si>
  <si>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</si>
  <si>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</si>
  <si>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</si>
  <si>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</si>
  <si>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</si>
  <si>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</si>
  <si>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</si>
  <si>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</si>
  <si>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</si>
  <si>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</si>
  <si>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</si>
  <si>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</si>
  <si>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</si>
  <si>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</si>
  <si>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</si>
  <si>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</si>
  <si>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</si>
  <si>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</si>
  <si>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</si>
  <si>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</si>
  <si>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</si>
  <si>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</si>
  <si>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</si>
  <si>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</si>
  <si>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</si>
  <si>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</si>
  <si>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</si>
  <si>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</si>
  <si>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</si>
  <si>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</si>
  <si>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</si>
  <si>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</si>
  <si>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</si>
  <si>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</si>
  <si>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</si>
  <si>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</si>
  <si>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</si>
  <si>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</si>
  <si>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</si>
  <si>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</si>
  <si>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</si>
  <si>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</si>
  <si>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</si>
  <si>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</si>
  <si>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</si>
  <si>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</si>
  <si>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</si>
  <si>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</si>
  <si>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</si>
  <si>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</si>
  <si>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</si>
  <si>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</si>
  <si>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</si>
  <si>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</si>
  <si>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</si>
  <si>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</si>
  <si>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</si>
  <si>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</si>
  <si>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</si>
  <si>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</si>
  <si>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</si>
  <si>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</si>
  <si>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</si>
  <si>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</si>
  <si>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</si>
  <si>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</si>
  <si>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</si>
  <si>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</si>
  <si>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</si>
  <si>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</si>
  <si>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</si>
  <si>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</si>
  <si>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</si>
  <si>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</si>
  <si>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</si>
  <si>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</si>
  <si>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</si>
  <si>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</si>
  <si>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</si>
  <si>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</si>
  <si>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</si>
  <si>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</si>
  <si>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</si>
  <si>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</si>
  <si>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</si>
  <si>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</si>
  <si>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</si>
  <si>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</si>
  <si>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</si>
  <si>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</si>
  <si>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</si>
  <si>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</si>
  <si>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</si>
  <si>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</si>
  <si>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</si>
  <si>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</si>
  <si>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</si>
  <si>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</si>
  <si>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</si>
  <si>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</si>
  <si>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</si>
  <si>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</si>
  <si>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</si>
  <si>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</si>
  <si>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</si>
  <si>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</si>
  <si>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</si>
  <si>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</si>
  <si>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</si>
  <si>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</si>
  <si>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</si>
  <si>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</si>
  <si>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</si>
  <si>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</si>
  <si>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</si>
  <si>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</si>
  <si>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</si>
  <si>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</si>
  <si>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</si>
  <si>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</si>
  <si>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</si>
  <si>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</si>
  <si>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</si>
  <si>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</si>
  <si>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</si>
  <si>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</si>
  <si>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</si>
  <si>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</si>
  <si>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</si>
  <si>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</si>
  <si>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</si>
  <si>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</si>
  <si>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</si>
  <si>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</si>
  <si>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</si>
  <si>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</si>
  <si>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</si>
  <si>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</si>
  <si>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</si>
  <si>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</si>
  <si>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</si>
  <si>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</si>
  <si>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</si>
  <si>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</si>
  <si>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</si>
  <si>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</si>
  <si>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</si>
  <si>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</si>
  <si>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</si>
  <si>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</si>
  <si>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</si>
  <si>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</si>
  <si>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</si>
  <si>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</si>
  <si>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</si>
  <si>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</si>
  <si>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</si>
  <si>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</si>
  <si>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</si>
  <si>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</si>
  <si>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</si>
  <si>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</si>
  <si>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</si>
  <si>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</si>
  <si>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</si>
  <si>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</si>
  <si>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</si>
  <si>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</si>
  <si>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</si>
  <si>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</si>
  <si>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</si>
  <si>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</si>
  <si>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</si>
  <si>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</si>
  <si>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</si>
  <si>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</si>
  <si>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</si>
  <si>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</si>
  <si>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</si>
  <si>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</si>
  <si>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</si>
  <si>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</si>
  <si>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</si>
  <si>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</si>
  <si>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</si>
  <si>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</si>
  <si>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</si>
  <si>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</si>
  <si>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</si>
  <si>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</si>
  <si>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</si>
  <si>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</si>
  <si>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</si>
  <si>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</si>
  <si>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</si>
  <si>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</si>
  <si>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</si>
  <si>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</si>
  <si>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</si>
  <si>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</si>
  <si>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</si>
  <si>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</si>
  <si>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</si>
  <si>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</si>
  <si>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</si>
  <si>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</si>
  <si>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</si>
  <si>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</si>
  <si>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</si>
  <si>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</si>
  <si>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</si>
  <si>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</si>
  <si>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</si>
  <si>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</si>
  <si>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</si>
  <si>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</si>
  <si>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</si>
  <si>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</si>
  <si>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</si>
  <si>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</si>
  <si>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</si>
  <si>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</si>
  <si>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</si>
  <si>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</si>
  <si>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</si>
  <si>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</si>
  <si>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</si>
  <si>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</si>
  <si>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</si>
  <si>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</si>
  <si>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</si>
  <si>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</si>
  <si>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</si>
  <si>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</si>
  <si>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</si>
  <si>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</si>
  <si>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</si>
  <si>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</si>
  <si>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</si>
  <si>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</si>
  <si>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</si>
  <si>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</si>
  <si>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</si>
  <si>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</si>
  <si>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</si>
  <si>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</si>
  <si>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</si>
  <si>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</si>
  <si>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</si>
  <si>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</si>
  <si>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</si>
  <si>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</si>
  <si>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</si>
  <si>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</si>
  <si>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</si>
  <si>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</si>
  <si>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</si>
  <si>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</si>
  <si>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</si>
  <si>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</si>
  <si>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</si>
  <si>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</si>
  <si>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</si>
  <si>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</si>
  <si>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</si>
  <si>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</si>
  <si>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</si>
  <si>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</si>
  <si>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</si>
  <si>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</si>
  <si>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</si>
  <si>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</si>
  <si>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</si>
  <si>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</si>
  <si>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</si>
  <si>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</si>
  <si>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</si>
  <si>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</si>
  <si>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</si>
  <si>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</si>
  <si>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</si>
  <si>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</si>
  <si>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</si>
  <si>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</si>
  <si>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</si>
  <si>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</si>
  <si>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</si>
  <si>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</si>
  <si>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</si>
  <si>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</si>
  <si>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</si>
  <si>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</si>
  <si>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</si>
  <si>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</si>
  <si>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</si>
  <si>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</si>
  <si>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</si>
  <si>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</si>
  <si>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</si>
  <si>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</si>
  <si>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</si>
  <si>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</si>
  <si>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</si>
  <si>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</si>
  <si>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</si>
  <si>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</si>
  <si>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</si>
  <si>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</si>
  <si>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</si>
  <si>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</si>
  <si>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</si>
  <si>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</si>
  <si>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</si>
  <si>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</si>
  <si>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</si>
  <si>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</si>
  <si>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</si>
  <si>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</si>
  <si>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</si>
  <si>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</si>
  <si>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</si>
  <si>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</si>
  <si>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</si>
  <si>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</si>
  <si>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</si>
  <si>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</si>
  <si>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</si>
  <si>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</si>
  <si>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</si>
  <si>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</si>
  <si>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</si>
  <si>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</si>
  <si>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</si>
  <si>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</si>
  <si>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</si>
  <si>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</si>
  <si>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</si>
  <si>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</si>
  <si>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</si>
  <si>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</si>
  <si>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</si>
  <si>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</si>
  <si>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</si>
  <si>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</si>
  <si>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</si>
  <si>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</si>
  <si>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</si>
  <si>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</si>
  <si>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</si>
  <si>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</si>
  <si>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</si>
  <si>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</si>
  <si>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</si>
  <si>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</si>
  <si>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</si>
  <si>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</si>
  <si>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</si>
  <si>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</si>
  <si>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</si>
  <si>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</si>
  <si>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</si>
  <si>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</si>
  <si>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</si>
  <si>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</si>
  <si>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</si>
  <si>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</si>
  <si>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</si>
  <si>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</si>
  <si>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</si>
  <si>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</si>
  <si>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</si>
  <si>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</si>
  <si>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</si>
  <si>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</si>
  <si>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</si>
  <si>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</si>
  <si>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</si>
  <si>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</si>
  <si>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</si>
  <si>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</si>
  <si>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</si>
  <si>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</si>
  <si>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</si>
  <si>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</si>
  <si>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</si>
  <si>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</si>
  <si>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</si>
  <si>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</si>
  <si>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</si>
  <si>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</si>
  <si>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</si>
  <si>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</si>
  <si>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</si>
  <si>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</si>
  <si>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</si>
  <si>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</si>
  <si>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</si>
  <si>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</si>
  <si>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</si>
  <si>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</si>
  <si>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</si>
  <si>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</si>
  <si>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</si>
  <si>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</si>
  <si>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</si>
  <si>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</si>
  <si>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</si>
  <si>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</si>
  <si>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</si>
  <si>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</si>
  <si>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</si>
  <si>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</si>
  <si>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</si>
  <si>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</si>
  <si>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</si>
  <si>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</si>
  <si>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</si>
  <si>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</si>
  <si>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</si>
  <si>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</si>
  <si>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</si>
  <si>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</si>
  <si>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</si>
  <si>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</si>
  <si>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</si>
  <si>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</si>
  <si>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</si>
  <si>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</si>
  <si>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</si>
  <si>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</si>
  <si>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</si>
  <si>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</si>
  <si>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</si>
  <si>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</si>
  <si>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</si>
  <si>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</si>
  <si>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</si>
  <si>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</si>
  <si>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</si>
  <si>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</si>
  <si>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</si>
  <si>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</si>
  <si>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</si>
  <si>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</si>
  <si>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</si>
  <si>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</si>
  <si>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</si>
  <si>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</si>
  <si>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</si>
  <si>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</si>
  <si>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</si>
  <si>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</si>
  <si>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</si>
  <si>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</si>
  <si>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</si>
  <si>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</si>
  <si>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</si>
  <si>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</si>
  <si>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</si>
  <si>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</si>
  <si>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</si>
  <si>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</si>
  <si>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</si>
  <si>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</si>
  <si>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</si>
  <si>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</si>
  <si>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</si>
  <si>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</si>
  <si>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</si>
  <si>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</si>
  <si>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</si>
  <si>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</si>
  <si>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</si>
  <si>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</si>
  <si>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</si>
  <si>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</si>
  <si>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</si>
  <si>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</si>
  <si>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</si>
  <si>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</si>
  <si>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</si>
  <si>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</si>
  <si>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</si>
  <si>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</si>
  <si>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</si>
  <si>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</si>
  <si>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</si>
  <si>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</si>
  <si>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</si>
  <si>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</si>
  <si>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</si>
  <si>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</si>
  <si>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</si>
  <si>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</si>
  <si>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</si>
  <si>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</si>
  <si>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</si>
  <si>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</si>
  <si>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</si>
  <si>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</si>
  <si>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</si>
  <si>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</si>
  <si>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</si>
  <si>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</si>
  <si>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</si>
  <si>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</si>
  <si>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</si>
  <si>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</si>
  <si>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</si>
  <si>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</si>
  <si>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</si>
  <si>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</si>
  <si>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</si>
  <si>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</si>
  <si>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</si>
  <si>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</si>
  <si>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</si>
  <si>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</si>
  <si>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</si>
  <si>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</si>
  <si>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</si>
  <si>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</si>
  <si>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</si>
  <si>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</si>
  <si>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</si>
  <si>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</si>
  <si>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</si>
  <si>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</si>
  <si>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</si>
  <si>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</si>
  <si>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</si>
  <si>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</si>
  <si>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</si>
  <si>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</si>
  <si>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</si>
  <si>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</si>
  <si>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</si>
  <si>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</si>
  <si>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</si>
  <si>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</si>
  <si>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</si>
  <si>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</si>
  <si>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</si>
  <si>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</si>
  <si>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</si>
  <si>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</si>
  <si>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</si>
  <si>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</si>
  <si>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</si>
  <si>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</si>
  <si>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</si>
  <si>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</si>
  <si>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</si>
  <si>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</si>
  <si>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</si>
  <si>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</si>
  <si>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</si>
  <si>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</si>
  <si>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</si>
  <si>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</si>
  <si>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</si>
  <si>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</si>
  <si>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</si>
  <si>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</si>
  <si>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</si>
  <si>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</si>
  <si>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</si>
  <si>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</si>
  <si>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</si>
  <si>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</si>
  <si>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</si>
  <si>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</si>
  <si>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</si>
  <si>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</si>
  <si>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</si>
  <si>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</si>
  <si>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</si>
  <si>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</si>
  <si>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</si>
  <si>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</si>
  <si>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</si>
  <si>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</si>
  <si>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</si>
  <si>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</si>
  <si>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</si>
  <si>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</si>
  <si>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</si>
  <si>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</si>
  <si>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</si>
  <si>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</si>
  <si>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</si>
  <si>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</si>
  <si>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</si>
  <si>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</si>
  <si>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</si>
  <si>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</si>
  <si>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</si>
  <si>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</si>
  <si>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</si>
  <si>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</si>
  <si>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</si>
  <si>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</si>
  <si>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</si>
  <si>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</si>
  <si>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</si>
  <si>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</si>
  <si>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</si>
  <si>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</si>
  <si>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</si>
  <si>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</si>
  <si>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</si>
  <si>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</si>
  <si>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</si>
  <si>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</si>
  <si>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</si>
  <si>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</si>
  <si>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</si>
  <si>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</si>
  <si>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</si>
  <si>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</si>
  <si>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</si>
  <si>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</si>
  <si>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</si>
  <si>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</si>
  <si>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</si>
  <si>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</si>
  <si>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</si>
  <si>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</si>
  <si>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</si>
  <si>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</si>
  <si>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</si>
  <si>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</si>
  <si>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</si>
  <si>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</si>
  <si>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</si>
  <si>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</si>
  <si>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</si>
  <si>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</si>
  <si>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</si>
  <si>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</si>
  <si>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</si>
  <si>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</si>
  <si>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</si>
  <si>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</si>
  <si>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</si>
  <si>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</si>
  <si>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</si>
  <si>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</si>
  <si>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</si>
  <si>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</si>
  <si>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</si>
  <si>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</si>
  <si>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</si>
  <si>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</si>
  <si>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</si>
  <si>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</si>
  <si>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</si>
  <si>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</si>
  <si>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</si>
  <si>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</si>
  <si>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</si>
  <si>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</si>
  <si>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</si>
  <si>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</si>
  <si>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</si>
  <si>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</si>
  <si>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</si>
  <si>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</si>
  <si>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</si>
  <si>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</si>
  <si>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</si>
  <si>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</si>
  <si>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</si>
  <si>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</si>
  <si>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</si>
  <si>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</si>
  <si>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</si>
  <si>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</si>
  <si>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</si>
  <si>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</si>
  <si>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</si>
  <si>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</si>
  <si>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</si>
  <si>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</si>
  <si>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</si>
  <si>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</si>
  <si>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</si>
  <si>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</si>
  <si>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</si>
  <si>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</si>
  <si>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</si>
  <si>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</si>
  <si>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</si>
  <si>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</si>
  <si>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</si>
  <si>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</si>
  <si>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</si>
  <si>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</si>
  <si>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</si>
  <si>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</si>
  <si>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</si>
  <si>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</si>
  <si>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</si>
  <si>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</si>
  <si>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</si>
  <si>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</si>
  <si>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</si>
  <si>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</si>
  <si>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</si>
  <si>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</si>
  <si>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</si>
  <si>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</si>
  <si>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</si>
  <si>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</si>
  <si>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</si>
  <si>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</si>
  <si>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</si>
  <si>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</si>
  <si>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</si>
  <si>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</si>
  <si>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</si>
  <si>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</si>
  <si>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</si>
  <si>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</si>
  <si>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</si>
  <si>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</si>
  <si>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</si>
  <si>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</si>
  <si>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</si>
  <si>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</si>
  <si>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</si>
  <si>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</si>
  <si>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</si>
  <si>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</si>
  <si>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</si>
  <si>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</si>
  <si>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</si>
  <si>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</si>
  <si>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</si>
  <si>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</si>
  <si>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</si>
  <si>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</si>
  <si>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</si>
  <si>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</si>
  <si>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</si>
  <si>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</si>
  <si>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</si>
  <si>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</si>
  <si>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</si>
  <si>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</si>
  <si>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</si>
  <si>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</si>
  <si>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</si>
  <si>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</si>
  <si>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</si>
  <si>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</si>
  <si>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</si>
  <si>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</si>
  <si>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</si>
  <si>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</si>
  <si>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</si>
  <si>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</si>
  <si>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</si>
  <si>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</si>
  <si>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</si>
  <si>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</si>
  <si>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</si>
  <si>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</si>
  <si>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</si>
  <si>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</si>
  <si>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</si>
  <si>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</si>
  <si>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</si>
  <si>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</si>
  <si>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</si>
  <si>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</si>
  <si>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</si>
  <si>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</si>
  <si>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</si>
  <si>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</si>
  <si>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</si>
  <si>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</si>
  <si>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</si>
  <si>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</si>
  <si>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</si>
  <si>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</si>
  <si>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</si>
  <si>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</si>
  <si>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</si>
  <si>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</si>
  <si>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</si>
  <si>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</si>
  <si>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</si>
  <si>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</si>
  <si>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</si>
  <si>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</si>
  <si>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</si>
  <si>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</si>
  <si>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</si>
  <si>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</si>
  <si>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</si>
  <si>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</si>
  <si>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</si>
  <si>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</si>
  <si>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</si>
  <si>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</si>
  <si>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</si>
  <si>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</si>
  <si>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</si>
  <si>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</si>
  <si>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</si>
  <si>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</si>
  <si>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</si>
  <si>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</si>
  <si>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</si>
  <si>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</si>
  <si>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</si>
  <si>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</si>
  <si>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</si>
  <si>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</si>
  <si>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</si>
  <si>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</si>
  <si>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</si>
  <si>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</si>
  <si>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</si>
  <si>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</si>
  <si>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</si>
  <si>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</si>
  <si>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</si>
  <si>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</si>
  <si>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</si>
  <si>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</si>
  <si>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</si>
  <si>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</si>
  <si>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</si>
  <si>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</si>
  <si>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</si>
  <si>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</si>
  <si>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</si>
  <si>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</si>
  <si>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</si>
  <si>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</si>
  <si>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</si>
  <si>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</si>
  <si>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</si>
  <si>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</si>
  <si>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</si>
  <si>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</si>
  <si>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</si>
  <si>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</si>
  <si>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</si>
  <si>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</si>
  <si>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</si>
  <si>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</si>
  <si>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</si>
  <si>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</si>
  <si>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</si>
  <si>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</si>
  <si>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</si>
  <si>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</si>
  <si>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</si>
  <si>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</si>
  <si>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</si>
  <si>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</si>
  <si>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</si>
  <si>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</si>
  <si>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</si>
  <si>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</si>
  <si>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</si>
  <si>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</si>
  <si>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</si>
  <si>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</si>
  <si>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</si>
  <si>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</si>
  <si>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</si>
  <si>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</si>
  <si>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</si>
  <si>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</si>
  <si>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</si>
  <si>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</si>
  <si>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</si>
  <si>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</si>
  <si>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</si>
  <si>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</si>
  <si>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</si>
  <si>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</si>
  <si>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</si>
  <si>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</si>
  <si>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</si>
  <si>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</si>
  <si>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</si>
  <si>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</si>
  <si>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</si>
  <si>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</si>
  <si>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</si>
  <si>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</si>
  <si>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</si>
  <si>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</si>
  <si>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</si>
  <si>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</si>
  <si>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</si>
  <si>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</si>
  <si>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</si>
  <si>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</si>
  <si>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</si>
  <si>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</si>
  <si>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</si>
  <si>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</si>
  <si>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</si>
  <si>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</si>
  <si>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</si>
  <si>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</si>
  <si>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</si>
  <si>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</si>
  <si>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</si>
  <si>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</si>
  <si>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</si>
  <si>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</si>
  <si>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</si>
  <si>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</si>
  <si>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</si>
  <si>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</si>
  <si>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</si>
  <si>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</si>
  <si>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</si>
  <si>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</si>
  <si>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</si>
  <si>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</si>
  <si>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</si>
  <si>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</si>
  <si>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</si>
  <si>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</si>
  <si>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</si>
  <si>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</si>
  <si>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</si>
  <si>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</si>
  <si>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</si>
  <si>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</si>
  <si>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</si>
  <si>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</si>
  <si>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</si>
  <si>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</si>
  <si>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</si>
  <si>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</si>
  <si>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</si>
  <si>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</si>
  <si>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</si>
  <si>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</si>
  <si>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</si>
  <si>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</si>
  <si>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</si>
  <si>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</si>
  <si>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</si>
  <si>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</si>
  <si>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</si>
  <si>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</si>
  <si>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</si>
  <si>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</si>
  <si>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</si>
  <si>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</si>
  <si>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</si>
  <si>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</si>
  <si>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</si>
  <si>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</si>
  <si>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</si>
  <si>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</si>
  <si>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</si>
  <si>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</si>
  <si>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</si>
  <si>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</si>
  <si>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</si>
  <si>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</si>
  <si>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</si>
  <si>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</si>
  <si>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</si>
  <si>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</si>
  <si>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</si>
  <si>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</si>
  <si>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</si>
  <si>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</si>
  <si>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</si>
  <si>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</si>
  <si>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</si>
  <si>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</si>
  <si>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</si>
  <si>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</si>
  <si>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</si>
  <si>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</si>
  <si>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</si>
  <si>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</si>
  <si>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</si>
  <si>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</si>
  <si>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</si>
  <si>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</si>
  <si>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</si>
  <si>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</si>
  <si>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</si>
  <si>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</si>
  <si>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</si>
  <si>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</si>
  <si>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</si>
  <si>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</si>
  <si>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</si>
  <si>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</si>
  <si>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</si>
  <si>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</si>
  <si>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</si>
  <si>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</si>
  <si>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</si>
  <si>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</si>
  <si>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</si>
  <si>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</si>
  <si>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</si>
  <si>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</si>
  <si>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</si>
  <si>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</si>
  <si>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</si>
  <si>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</si>
  <si>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</si>
  <si>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</si>
  <si>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</si>
  <si>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</si>
  <si>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</si>
  <si>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</si>
  <si>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</si>
  <si>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</si>
  <si>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</si>
  <si>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</si>
  <si>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</si>
  <si>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</si>
  <si>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</si>
  <si>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</si>
  <si>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</si>
  <si>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</si>
  <si>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</si>
  <si>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</si>
  <si>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</si>
  <si>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</si>
  <si>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</si>
  <si>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</si>
  <si>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</si>
  <si>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</si>
  <si>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</si>
  <si>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</si>
  <si>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</si>
  <si>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</si>
  <si>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</si>
  <si>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</si>
  <si>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</si>
  <si>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</si>
  <si>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</si>
  <si>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</si>
  <si>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</si>
  <si>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</si>
  <si>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</si>
  <si>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</si>
  <si>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</si>
  <si>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</si>
  <si>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</si>
  <si>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</si>
  <si>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</si>
  <si>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</si>
  <si>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</si>
  <si>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</si>
  <si>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</si>
  <si>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</si>
  <si>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</si>
  <si>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</si>
  <si>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</si>
  <si>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</si>
  <si>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</si>
  <si>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</si>
  <si>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</si>
  <si>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</si>
  <si>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</si>
  <si>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</si>
  <si>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</si>
  <si>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</si>
  <si>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</si>
  <si>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</si>
  <si>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</si>
  <si>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</si>
  <si>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</si>
  <si>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</si>
  <si>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</si>
  <si>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</si>
  <si>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</si>
  <si>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</si>
  <si>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</si>
  <si>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</si>
  <si>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</si>
  <si>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</si>
  <si>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</si>
  <si>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</si>
  <si>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</si>
  <si>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</si>
  <si>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</si>
  <si>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</si>
  <si>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</si>
  <si>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</si>
  <si>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</si>
  <si>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</si>
  <si>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</si>
  <si>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</si>
  <si>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</si>
  <si>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</si>
  <si>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</si>
  <si>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</si>
  <si>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</si>
  <si>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</si>
  <si>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</si>
  <si>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</si>
  <si>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</si>
  <si>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</si>
  <si>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</si>
  <si>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</si>
  <si>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</si>
  <si>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</si>
  <si>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</si>
  <si>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</si>
  <si>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</si>
  <si>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</si>
  <si>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</si>
  <si>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</si>
  <si>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</si>
  <si>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</si>
  <si>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</si>
  <si>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</si>
  <si>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</si>
  <si>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</si>
  <si>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</si>
  <si>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</si>
  <si>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</si>
  <si>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</si>
  <si>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</si>
  <si>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</si>
  <si>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</si>
  <si>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</si>
  <si>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</si>
  <si>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</si>
  <si>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</si>
  <si>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</si>
  <si>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</si>
  <si>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</si>
  <si>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</si>
  <si>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</si>
  <si>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</si>
  <si>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</si>
  <si>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</si>
  <si>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</si>
  <si>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</si>
  <si>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</si>
  <si>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</si>
  <si>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</si>
  <si>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</si>
  <si>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</si>
  <si>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</si>
  <si>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</si>
  <si>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</si>
  <si>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</si>
  <si>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</si>
  <si>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</si>
  <si>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</si>
  <si>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</si>
  <si>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</si>
  <si>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</si>
  <si>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</si>
  <si>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</si>
  <si>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</si>
  <si>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</si>
  <si>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</si>
  <si>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</si>
  <si>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</si>
  <si>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</si>
  <si>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</si>
  <si>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</si>
  <si>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</si>
  <si>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</si>
  <si>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</si>
  <si>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</si>
  <si>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</si>
  <si>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</si>
  <si>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</si>
  <si>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</si>
  <si>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</si>
  <si>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</si>
  <si>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</si>
  <si>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</si>
  <si>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</si>
  <si>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</si>
  <si>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</si>
  <si>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</si>
  <si>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</si>
  <si>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</si>
  <si>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</si>
  <si>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</si>
  <si>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</si>
  <si>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</si>
  <si>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</si>
  <si>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</si>
  <si>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</si>
  <si>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</si>
  <si>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</si>
  <si>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</si>
  <si>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</si>
  <si>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</si>
  <si>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</si>
  <si>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</si>
  <si>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</si>
  <si>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</si>
  <si>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</si>
  <si>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</si>
  <si>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</si>
  <si>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</si>
  <si>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</si>
  <si>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</si>
  <si>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</si>
  <si>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</si>
  <si>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</si>
  <si>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</si>
  <si>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</si>
  <si>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</si>
  <si>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</si>
  <si>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</si>
  <si>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</si>
  <si>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</si>
  <si>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</si>
  <si>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</si>
  <si>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</si>
  <si>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</si>
  <si>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</si>
  <si>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</si>
  <si>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</si>
  <si>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</si>
  <si>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</si>
  <si>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</si>
  <si>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</si>
  <si>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</si>
  <si>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</si>
  <si>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</si>
  <si>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</si>
  <si>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</si>
  <si>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</si>
  <si>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</si>
  <si>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</si>
  <si>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</si>
  <si>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</si>
  <si>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</si>
  <si>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</si>
  <si>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</si>
  <si>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</si>
  <si>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</si>
  <si>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</si>
  <si>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</si>
  <si>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</si>
  <si>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</si>
  <si>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</si>
  <si>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</si>
  <si>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</si>
  <si>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</si>
  <si>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</si>
  <si>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</si>
  <si>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</si>
  <si>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</si>
  <si>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</si>
  <si>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</si>
  <si>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</si>
  <si>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</si>
  <si>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</si>
  <si>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</si>
  <si>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</si>
  <si>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</si>
  <si>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</si>
  <si>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</si>
  <si>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</si>
  <si>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</si>
  <si>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</si>
  <si>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</si>
  <si>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</si>
  <si>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</si>
  <si>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</si>
  <si>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</si>
  <si>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</si>
  <si>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</si>
  <si>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</si>
  <si>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</si>
  <si>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</si>
  <si>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</si>
  <si>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</si>
  <si>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</si>
  <si>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</si>
  <si>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</si>
  <si>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</si>
  <si>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</si>
  <si>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</si>
  <si>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</si>
  <si>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</si>
  <si>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</si>
  <si>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</si>
  <si>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</si>
  <si>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</si>
  <si>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</si>
  <si>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</si>
  <si>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</si>
  <si>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</si>
  <si>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</si>
  <si>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</si>
  <si>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</si>
  <si>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</si>
  <si>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</si>
  <si>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</si>
  <si>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</si>
  <si>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</si>
  <si>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</si>
  <si>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</si>
  <si>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</si>
  <si>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</si>
  <si>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</si>
  <si>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</si>
  <si>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</si>
  <si>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</si>
  <si>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</si>
  <si>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</si>
  <si>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</si>
  <si>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</si>
  <si>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</si>
  <si>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</si>
  <si>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</si>
  <si>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</si>
  <si>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</si>
  <si>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</si>
  <si>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</si>
  <si>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</si>
  <si>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</si>
  <si>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</si>
  <si>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</si>
  <si>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</si>
  <si>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</si>
  <si>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</si>
  <si>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</si>
  <si>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</si>
  <si>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</si>
  <si>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</si>
  <si>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</si>
  <si>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</si>
  <si>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</si>
  <si>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</si>
  <si>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</si>
  <si>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</si>
  <si>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</si>
  <si>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</si>
  <si>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</si>
  <si>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</si>
  <si>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</si>
  <si>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</si>
  <si>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</si>
  <si>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</si>
  <si>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</si>
  <si>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</si>
  <si>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</si>
  <si>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</si>
  <si>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</si>
  <si>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</si>
  <si>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</si>
  <si>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</si>
  <si>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</si>
  <si>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</si>
  <si>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</si>
  <si>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</si>
  <si>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</si>
  <si>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</si>
  <si>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</si>
  <si>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</si>
  <si>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</si>
  <si>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</si>
  <si>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</si>
  <si>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</si>
  <si>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</si>
  <si>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</si>
  <si>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</si>
  <si>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</si>
  <si>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</si>
  <si>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</si>
  <si>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</si>
  <si>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</si>
  <si>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</si>
  <si>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</si>
  <si>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</si>
  <si>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</si>
  <si>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</si>
  <si>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</si>
  <si>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</si>
  <si>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</si>
  <si>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</si>
  <si>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</si>
  <si>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</si>
  <si>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</si>
  <si>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</si>
  <si>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</si>
  <si>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</si>
  <si>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</si>
  <si>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</si>
  <si>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</si>
  <si>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</si>
  <si>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</si>
  <si>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</si>
  <si>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</si>
  <si>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</si>
  <si>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</si>
  <si>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</si>
  <si>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</si>
  <si>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</si>
  <si>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</si>
  <si>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</si>
  <si>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</si>
  <si>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</si>
  <si>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</si>
  <si>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</si>
  <si>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</si>
  <si>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</si>
  <si>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</si>
  <si>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</si>
  <si>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</si>
  <si>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</si>
  <si>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</si>
  <si>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</si>
  <si>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</si>
  <si>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</si>
  <si>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</si>
  <si>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</si>
  <si>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</si>
  <si>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</si>
  <si>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</si>
  <si>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</si>
  <si>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</si>
  <si>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</si>
  <si>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</si>
  <si>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</si>
  <si>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</si>
  <si>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</si>
  <si>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</si>
  <si>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</si>
  <si>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</si>
  <si>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</si>
  <si>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</si>
  <si>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</si>
  <si>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</si>
  <si>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</si>
  <si>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</si>
  <si>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</si>
  <si>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</si>
  <si>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</si>
  <si>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</si>
  <si>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</si>
  <si>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</si>
  <si>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</si>
  <si>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</si>
  <si>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</si>
  <si>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</si>
  <si>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</si>
  <si>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</si>
  <si>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</si>
  <si>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</si>
  <si>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</si>
  <si>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</si>
  <si>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</si>
  <si>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</si>
  <si>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</si>
  <si>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</si>
  <si>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</si>
  <si>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</si>
  <si>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</si>
  <si>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</si>
  <si>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</si>
  <si>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</si>
  <si>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</si>
  <si>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</si>
  <si>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</si>
  <si>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</si>
  <si>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</si>
  <si>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</si>
  <si>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</si>
  <si>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</si>
  <si>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</si>
  <si>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</si>
  <si>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</si>
  <si>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</si>
  <si>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</si>
  <si>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</si>
  <si>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</si>
  <si>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</si>
  <si>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</si>
  <si>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</si>
  <si>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</si>
  <si>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</si>
  <si>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</si>
  <si>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</si>
  <si>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</si>
  <si>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</si>
  <si>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</si>
  <si>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</si>
  <si>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</si>
  <si>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</si>
  <si>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</si>
  <si>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</si>
  <si>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</si>
  <si>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</si>
  <si>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</si>
  <si>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</si>
  <si>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</si>
  <si>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</si>
  <si>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</si>
  <si>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</si>
  <si>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</si>
  <si>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</si>
  <si>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</si>
  <si>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</si>
  <si>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</si>
  <si>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</si>
  <si>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</si>
  <si>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</si>
  <si>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</si>
  <si>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</si>
  <si>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</si>
  <si>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</si>
  <si>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</si>
  <si>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</si>
  <si>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</si>
  <si>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</si>
  <si>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</si>
  <si>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</si>
  <si>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</si>
  <si>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</si>
  <si>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</si>
  <si>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</si>
  <si>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</si>
  <si>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</si>
  <si>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</si>
  <si>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</si>
  <si>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</si>
  <si>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</si>
  <si>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</si>
  <si>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</si>
  <si>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</si>
  <si>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</si>
  <si>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</si>
  <si>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</si>
  <si>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</si>
  <si>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</si>
  <si>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</si>
  <si>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</si>
  <si>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</si>
  <si>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</si>
  <si>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</si>
  <si>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</si>
  <si>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</si>
  <si>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</si>
  <si>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</si>
  <si>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</si>
  <si>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</si>
  <si>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</si>
  <si>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</si>
  <si>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</si>
  <si>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</si>
  <si>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</si>
  <si>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</si>
  <si>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</si>
  <si>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</si>
  <si>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</si>
  <si>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</si>
  <si>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</si>
  <si>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</si>
  <si>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</si>
  <si>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</si>
  <si>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</si>
  <si>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</si>
  <si>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</si>
  <si>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</si>
  <si>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</si>
  <si>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</si>
  <si>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</si>
  <si>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</si>
  <si>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</si>
  <si>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</si>
  <si>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</si>
  <si>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</si>
  <si>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</si>
  <si>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</si>
  <si>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</si>
  <si>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</si>
  <si>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</si>
  <si>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</si>
  <si>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</si>
  <si>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</si>
  <si>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</si>
  <si>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</si>
  <si>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</si>
  <si>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</si>
  <si>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</si>
  <si>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</si>
  <si>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</si>
  <si>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</si>
  <si>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</si>
  <si>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</si>
  <si>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</si>
  <si>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</si>
  <si>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</si>
  <si>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</si>
  <si>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</si>
  <si>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</si>
  <si>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</si>
  <si>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</si>
  <si>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</si>
  <si>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</si>
  <si>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</si>
  <si>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</si>
  <si>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</si>
  <si>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</si>
  <si>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</si>
  <si>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</si>
  <si>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</si>
  <si>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</si>
  <si>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</si>
  <si>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</si>
  <si>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</si>
  <si>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</si>
  <si>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</si>
  <si>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</si>
  <si>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</si>
  <si>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</si>
  <si>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</si>
  <si>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</si>
  <si>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</si>
  <si>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</si>
  <si>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</si>
  <si>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</si>
  <si>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</si>
  <si>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</si>
  <si>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</si>
  <si>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</si>
  <si>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</si>
  <si>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</si>
  <si>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</si>
  <si>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</si>
  <si>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</si>
  <si>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</si>
  <si>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</si>
  <si>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</si>
  <si>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</si>
  <si>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</si>
  <si>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</si>
  <si>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</si>
  <si>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</si>
  <si>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</si>
  <si>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</si>
  <si>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</si>
  <si>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</si>
  <si>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</si>
  <si>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</si>
  <si>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</si>
  <si>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</si>
  <si>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</si>
  <si>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</si>
  <si>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</si>
  <si>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</si>
  <si>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</si>
  <si>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</si>
  <si>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</si>
  <si>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</si>
  <si>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</si>
  <si>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</si>
  <si>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</si>
  <si>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</si>
  <si>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</si>
  <si>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</si>
  <si>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</si>
  <si>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</si>
  <si>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</si>
  <si>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</si>
  <si>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</si>
  <si>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</si>
  <si>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</si>
  <si>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</si>
  <si>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</si>
  <si>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</si>
  <si>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</si>
  <si>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</si>
  <si>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</si>
  <si>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</si>
  <si>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</si>
  <si>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</si>
  <si>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</si>
  <si>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</si>
  <si>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</si>
  <si>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</si>
  <si>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</si>
  <si>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</si>
  <si>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</si>
  <si>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</si>
  <si>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</si>
  <si>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</si>
  <si>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</si>
  <si>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</si>
  <si>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</si>
  <si>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</si>
  <si>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</si>
  <si>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</si>
  <si>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</si>
  <si>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</si>
  <si>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</si>
  <si>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</si>
  <si>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</si>
  <si>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</si>
  <si>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</si>
  <si>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</si>
  <si>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</si>
  <si>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</si>
  <si>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</si>
  <si>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</si>
  <si>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</si>
  <si>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</si>
  <si>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</si>
  <si>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</si>
  <si>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</si>
  <si>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</si>
  <si>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</si>
  <si>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</si>
  <si>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</si>
  <si>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</si>
  <si>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</si>
  <si>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</si>
  <si>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</si>
  <si>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</si>
  <si>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</si>
  <si>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</si>
  <si>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</si>
  <si>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</si>
  <si>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</si>
  <si>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</si>
  <si>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</si>
  <si>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</si>
  <si>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</si>
  <si>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</si>
  <si>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</si>
  <si>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</si>
  <si>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</si>
  <si>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</si>
  <si>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</si>
  <si>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</si>
  <si>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</si>
  <si>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</si>
  <si>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</si>
  <si>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</si>
  <si>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</si>
  <si>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</si>
  <si>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</si>
  <si>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</si>
  <si>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</si>
  <si>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</si>
  <si>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</si>
  <si>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</si>
  <si>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</si>
  <si>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</si>
  <si>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</si>
  <si>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</si>
  <si>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</si>
  <si>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</si>
  <si>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</si>
  <si>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</si>
  <si>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</si>
  <si>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</si>
  <si>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</si>
  <si>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</si>
  <si>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</si>
  <si>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</si>
  <si>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</si>
  <si>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</si>
  <si>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</si>
  <si>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</si>
  <si>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</si>
  <si>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</si>
  <si>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</si>
  <si>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</si>
  <si>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</si>
  <si>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</si>
  <si>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</si>
  <si>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</si>
  <si>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</si>
  <si>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</si>
  <si>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</si>
  <si>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</si>
  <si>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</si>
  <si>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</si>
  <si>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</si>
  <si>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</si>
  <si>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</si>
  <si>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</si>
  <si>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</si>
  <si>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</si>
  <si>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</si>
  <si>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</si>
  <si>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</si>
  <si>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</si>
  <si>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</si>
  <si>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</si>
  <si>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</si>
  <si>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</si>
  <si>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</si>
  <si>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</si>
  <si>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</si>
  <si>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</si>
  <si>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</si>
  <si>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</si>
  <si>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</si>
  <si>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</si>
  <si>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</si>
  <si>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</si>
  <si>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</si>
  <si>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</si>
  <si>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</si>
  <si>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</si>
  <si>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</si>
  <si>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</si>
  <si>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</si>
  <si>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</si>
  <si>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</si>
  <si>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</si>
  <si>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</si>
  <si>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</si>
  <si>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</si>
  <si>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</si>
  <si>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</si>
  <si>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</si>
  <si>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</si>
  <si>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</si>
  <si>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</si>
  <si>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</si>
  <si>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</si>
  <si>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</si>
  <si>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</si>
  <si>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</si>
  <si>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</si>
  <si>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</si>
  <si>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</si>
  <si>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</si>
  <si>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</si>
  <si>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</si>
  <si>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</si>
  <si>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</si>
  <si>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</si>
  <si>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</si>
  <si>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</si>
  <si>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</si>
  <si>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</si>
  <si>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</si>
  <si>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</si>
  <si>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</si>
  <si>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</si>
  <si>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</si>
  <si>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</si>
  <si>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</si>
  <si>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</si>
  <si>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</si>
  <si>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</si>
  <si>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</si>
  <si>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</si>
  <si>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</si>
  <si>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</si>
  <si>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</si>
  <si>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</si>
  <si>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</si>
  <si>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</si>
  <si>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</si>
  <si>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</si>
  <si>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</si>
  <si>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</si>
  <si>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</si>
  <si>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</si>
  <si>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</si>
  <si>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</si>
  <si>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</si>
  <si>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</si>
  <si>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</si>
  <si>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</si>
  <si>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</si>
  <si>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</si>
  <si>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</si>
  <si>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</si>
  <si>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</si>
  <si>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</si>
  <si>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</si>
  <si>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</si>
  <si>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</si>
  <si>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</si>
  <si>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</si>
  <si>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</si>
  <si>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</si>
  <si>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</si>
  <si>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</si>
  <si>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</si>
  <si>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</si>
  <si>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</si>
  <si>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</si>
  <si>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</si>
  <si>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</si>
  <si>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</si>
  <si>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</si>
  <si>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</si>
  <si>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</si>
  <si>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</si>
  <si>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</si>
  <si>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</si>
  <si>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</si>
  <si>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</si>
  <si>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</si>
  <si>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</si>
  <si>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</si>
  <si>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</si>
  <si>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</si>
  <si>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</si>
  <si>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</si>
  <si>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</si>
  <si>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</si>
  <si>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</si>
  <si>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</si>
  <si>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</si>
  <si>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</si>
  <si>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</si>
  <si>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</si>
  <si>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</si>
  <si>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</si>
  <si>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</si>
  <si>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</si>
  <si>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</si>
  <si>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</si>
  <si>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</si>
  <si>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</si>
  <si>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</si>
  <si>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</si>
  <si>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</si>
  <si>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</si>
  <si>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</si>
  <si>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</si>
  <si>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</si>
  <si>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</si>
  <si>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</si>
  <si>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</si>
  <si>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</si>
  <si>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</si>
  <si>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</si>
  <si>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</si>
  <si>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</si>
  <si>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</si>
  <si>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</si>
  <si>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</si>
  <si>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</si>
  <si>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</si>
  <si>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</si>
  <si>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</si>
  <si>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</si>
  <si>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</si>
  <si>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</si>
  <si>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</si>
  <si>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</si>
  <si>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</si>
  <si>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</si>
  <si>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</si>
  <si>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</si>
  <si>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</si>
  <si>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</si>
  <si>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</si>
  <si>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</si>
  <si>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</si>
  <si>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</si>
  <si>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</si>
  <si>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</si>
  <si>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</si>
  <si>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</si>
  <si>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</si>
  <si>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</si>
  <si>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</si>
  <si>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</si>
  <si>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</si>
  <si>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</si>
  <si>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</si>
  <si>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</si>
  <si>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</si>
  <si>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</si>
  <si>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</si>
  <si>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</si>
  <si>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</si>
  <si>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</si>
  <si>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</si>
  <si>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</si>
  <si>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</si>
  <si>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</si>
  <si>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</si>
  <si>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</si>
  <si>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</si>
  <si>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</si>
  <si>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</si>
  <si>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</si>
  <si>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</si>
  <si>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</si>
  <si>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</si>
  <si>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</si>
  <si>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</si>
  <si>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</si>
  <si>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</si>
  <si>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</si>
  <si>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</si>
  <si>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</si>
  <si>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</si>
  <si>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</si>
  <si>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</si>
  <si>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</si>
  <si>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</si>
  <si>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</si>
  <si>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</si>
  <si>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</si>
  <si>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</si>
  <si>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</si>
  <si>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</si>
  <si>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</si>
  <si>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</si>
  <si>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</si>
  <si>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</si>
  <si>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</si>
  <si>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</si>
  <si>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</si>
  <si>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</si>
  <si>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</si>
  <si>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</si>
  <si>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</si>
  <si>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</si>
  <si>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</si>
  <si>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</si>
  <si>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</si>
  <si>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</si>
  <si>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</si>
  <si>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</si>
  <si>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</si>
  <si>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</si>
  <si>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</si>
  <si>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</si>
  <si>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</si>
  <si>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</si>
  <si>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</si>
  <si>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</si>
  <si>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</si>
  <si>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</si>
  <si>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</si>
  <si>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</si>
  <si>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</si>
  <si>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</si>
  <si>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</si>
  <si>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</si>
  <si>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</si>
  <si>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</si>
  <si>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</si>
  <si>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</si>
  <si>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</si>
  <si>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</si>
  <si>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</si>
  <si>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</si>
  <si>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</si>
  <si>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</si>
  <si>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</si>
  <si>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</si>
  <si>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</si>
  <si>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</si>
  <si>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</si>
  <si>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</si>
  <si>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</si>
  <si>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</si>
  <si>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</si>
  <si>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</si>
  <si>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</si>
  <si>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</si>
  <si>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</si>
  <si>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</si>
  <si>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</si>
  <si>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</si>
  <si>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</si>
  <si>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</si>
  <si>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</si>
  <si>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</si>
  <si>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</si>
  <si>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</si>
  <si>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</si>
  <si>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</si>
  <si>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</si>
  <si>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</si>
  <si>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</si>
  <si>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</si>
  <si>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</si>
  <si>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</si>
  <si>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</si>
  <si>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</si>
  <si>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</si>
  <si>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</si>
  <si>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</si>
  <si>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</si>
  <si>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</si>
  <si>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</si>
  <si>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</si>
  <si>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</si>
  <si>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</si>
  <si>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</si>
  <si>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</si>
  <si>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</si>
  <si>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</si>
  <si>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</si>
  <si>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</si>
  <si>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</si>
  <si>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</si>
  <si>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</si>
  <si>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</si>
  <si>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</si>
  <si>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</si>
  <si>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</si>
  <si>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</si>
  <si>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</si>
  <si>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</si>
  <si>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</si>
  <si>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</si>
  <si>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</si>
  <si>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</si>
  <si>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</si>
  <si>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</si>
  <si>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</si>
  <si>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</si>
  <si>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</si>
  <si>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</si>
  <si>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</si>
  <si>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</si>
  <si>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</si>
  <si>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</si>
  <si>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</si>
  <si>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</si>
  <si>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</si>
  <si>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</si>
  <si>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</si>
  <si>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</si>
  <si>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</si>
  <si>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</si>
  <si>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</si>
  <si>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</si>
  <si>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</si>
  <si>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</si>
  <si>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</si>
  <si>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</si>
  <si>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</si>
  <si>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</si>
  <si>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</si>
  <si>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</si>
  <si>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</si>
  <si>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</si>
  <si>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</si>
  <si>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</si>
  <si>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</si>
  <si>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</si>
  <si>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</si>
  <si>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</si>
  <si>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</si>
  <si>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</si>
  <si>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</si>
  <si>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</si>
  <si>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</si>
  <si>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</si>
  <si>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</si>
  <si>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</si>
  <si>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</si>
  <si>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</si>
  <si>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</si>
  <si>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</si>
  <si>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</si>
  <si>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</si>
  <si>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</si>
  <si>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</si>
  <si>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</si>
  <si>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</si>
  <si>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</si>
  <si>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</si>
  <si>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</si>
  <si>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</si>
  <si>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</si>
  <si>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</si>
  <si>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</si>
  <si>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</si>
  <si>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</si>
  <si>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</si>
  <si>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</si>
  <si>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</si>
  <si>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</si>
  <si>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</si>
  <si>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</si>
  <si>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</si>
  <si>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</si>
  <si>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</si>
  <si>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</si>
  <si>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</si>
  <si>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</si>
  <si>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</si>
  <si>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</si>
  <si>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</si>
  <si>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</si>
  <si>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</si>
  <si>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</si>
  <si>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</si>
  <si>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</si>
  <si>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</si>
  <si>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</si>
  <si>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</si>
  <si>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</si>
  <si>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</si>
  <si>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</si>
  <si>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</si>
  <si>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</si>
  <si>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</si>
  <si>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</si>
  <si>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</si>
  <si>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</si>
  <si>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</si>
  <si>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</si>
  <si>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</si>
  <si>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</si>
  <si>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</si>
  <si>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</si>
  <si>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</si>
  <si>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</si>
  <si>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</si>
  <si>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</si>
  <si>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</si>
  <si>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</si>
  <si>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</si>
  <si>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</si>
  <si>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</si>
  <si>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</si>
  <si>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</si>
  <si>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</si>
  <si>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</si>
  <si>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</si>
  <si>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</si>
  <si>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</si>
  <si>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</si>
  <si>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</si>
  <si>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</si>
  <si>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</si>
  <si>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</si>
  <si>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</si>
  <si>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</si>
  <si>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</si>
  <si>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</si>
  <si>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</si>
  <si>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</si>
  <si>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</si>
  <si>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</si>
  <si>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</si>
  <si>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</si>
  <si>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</si>
  <si>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</si>
  <si>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</si>
  <si>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</si>
  <si>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</si>
  <si>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</si>
  <si>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</si>
  <si>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</si>
  <si>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</si>
  <si>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</si>
  <si>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</si>
  <si>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</si>
  <si>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</si>
  <si>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</si>
  <si>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</si>
  <si>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</si>
  <si>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</si>
  <si>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</si>
  <si>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</si>
  <si>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</si>
  <si>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</si>
  <si>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</si>
  <si>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</si>
  <si>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</si>
  <si>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</si>
  <si>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</si>
  <si>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</si>
  <si>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</si>
  <si>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</si>
  <si>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</si>
  <si>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</si>
  <si>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</si>
  <si>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</si>
  <si>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</si>
  <si>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</si>
  <si>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</si>
  <si>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</si>
  <si>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</si>
  <si>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</si>
  <si>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</si>
  <si>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</si>
  <si>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</si>
  <si>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</si>
  <si>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</si>
  <si>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</si>
  <si>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</si>
  <si>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</si>
  <si>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</si>
  <si>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</si>
  <si>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</si>
  <si>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</si>
  <si>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</si>
  <si>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</si>
  <si>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</si>
  <si>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</si>
  <si>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</si>
  <si>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</si>
  <si>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</si>
  <si>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</si>
  <si>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</si>
  <si>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</si>
  <si>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</si>
  <si>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</si>
  <si>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</si>
  <si>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</si>
  <si>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</si>
  <si>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</si>
  <si>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</si>
  <si>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</si>
  <si>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</si>
  <si>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</si>
  <si>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</si>
  <si>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</si>
  <si>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</si>
  <si>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</si>
  <si>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</si>
  <si>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</si>
  <si>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</si>
  <si>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</si>
  <si>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</si>
  <si>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</si>
  <si>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</si>
  <si>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</si>
  <si>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</si>
  <si>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</si>
  <si>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</si>
  <si>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</si>
  <si>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</si>
  <si>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</si>
  <si>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</si>
  <si>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</si>
  <si>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</si>
  <si>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</si>
  <si>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</si>
  <si>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</si>
  <si>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</si>
  <si>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</si>
  <si>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</si>
  <si>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</si>
  <si>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</si>
  <si>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</si>
  <si>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</si>
  <si>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</si>
  <si>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</si>
  <si>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</si>
  <si>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</si>
  <si>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</si>
  <si>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</si>
  <si>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</si>
  <si>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</si>
  <si>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</si>
  <si>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</si>
  <si>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</si>
  <si>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</si>
  <si>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</si>
  <si>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</si>
  <si>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</si>
  <si>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</si>
  <si>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</si>
  <si>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</si>
  <si>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</si>
  <si>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</si>
  <si>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</si>
  <si>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</si>
  <si>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</si>
  <si>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</si>
  <si>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</si>
  <si>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</si>
  <si>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</si>
  <si>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</si>
  <si>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</si>
  <si>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</si>
  <si>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</si>
  <si>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</si>
  <si>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</si>
  <si>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</si>
  <si>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</si>
  <si>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</si>
  <si>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</si>
  <si>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</si>
  <si>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</si>
  <si>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</si>
  <si>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</si>
  <si>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</si>
  <si>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</si>
  <si>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</si>
  <si>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</si>
  <si>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</si>
  <si>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</si>
  <si>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</si>
  <si>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</si>
  <si>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</si>
  <si>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</si>
  <si>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</si>
  <si>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</si>
  <si>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</si>
  <si>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</si>
  <si>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</si>
  <si>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</si>
  <si>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</si>
  <si>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</si>
  <si>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</si>
  <si>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</si>
  <si>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</si>
  <si>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</si>
  <si>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</si>
  <si>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</si>
  <si>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</si>
  <si>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</si>
  <si>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</si>
  <si>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</si>
  <si>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</si>
  <si>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</si>
  <si>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</si>
  <si>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</si>
  <si>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</si>
  <si>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</si>
  <si>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</si>
  <si>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</si>
  <si>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</si>
  <si>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</si>
  <si>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</si>
  <si>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</si>
  <si>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</si>
  <si>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</si>
  <si>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</si>
  <si>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</si>
  <si>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</si>
  <si>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</si>
  <si>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</si>
  <si>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</si>
  <si>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</si>
  <si>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</si>
  <si>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</si>
  <si>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</si>
  <si>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</si>
  <si>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</si>
  <si>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</si>
  <si>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</si>
  <si>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</si>
  <si>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</si>
  <si>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</si>
  <si>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</si>
  <si>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</si>
  <si>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</si>
  <si>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</si>
  <si>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</si>
  <si>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</si>
  <si>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</si>
  <si>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</si>
  <si>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</si>
  <si>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</si>
  <si>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</si>
  <si>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</si>
  <si>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</si>
  <si>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</si>
  <si>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</si>
  <si>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</si>
  <si>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</si>
  <si>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</si>
  <si>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</si>
  <si>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</si>
  <si>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</si>
  <si>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</si>
  <si>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</si>
  <si>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</si>
  <si>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</si>
  <si>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</si>
  <si>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</si>
  <si>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</si>
  <si>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</si>
  <si>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</si>
  <si>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</si>
  <si>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</si>
  <si>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</si>
  <si>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</si>
  <si>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</si>
  <si>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</si>
  <si>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</si>
  <si>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</si>
  <si>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</si>
  <si>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</si>
  <si>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</si>
  <si>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</si>
  <si>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</si>
  <si>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</si>
  <si>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</si>
  <si>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</si>
  <si>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</si>
  <si>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</si>
  <si>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</si>
  <si>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</si>
  <si>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</si>
  <si>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</si>
  <si>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</si>
  <si>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</si>
  <si>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</si>
  <si>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</si>
  <si>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</si>
  <si>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</si>
  <si>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</si>
  <si>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</si>
  <si>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</si>
  <si>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</si>
  <si>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</si>
  <si>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</si>
  <si>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</si>
  <si>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</si>
  <si>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</si>
  <si>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</si>
  <si>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</si>
  <si>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</si>
  <si>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</si>
  <si>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</si>
  <si>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</si>
  <si>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</si>
  <si>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</si>
  <si>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</si>
  <si>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</si>
  <si>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</si>
  <si>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</si>
  <si>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</si>
  <si>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</si>
  <si>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</si>
  <si>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</si>
  <si>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</si>
  <si>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</si>
  <si>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</si>
  <si>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</si>
  <si>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</si>
  <si>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</si>
  <si>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</si>
  <si>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</si>
  <si>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</si>
  <si>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</si>
  <si>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</si>
  <si>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</si>
  <si>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</si>
  <si>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</si>
  <si>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</si>
  <si>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</si>
  <si>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</si>
  <si>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</si>
  <si>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</si>
  <si>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</si>
  <si>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</si>
  <si>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</si>
  <si>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</si>
  <si>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</si>
  <si>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</si>
  <si>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</si>
  <si>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</si>
  <si>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</si>
  <si>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</si>
  <si>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</si>
  <si>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</si>
  <si>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</si>
  <si>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</si>
  <si>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</si>
  <si>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</si>
  <si>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</si>
  <si>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</si>
  <si>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</si>
  <si>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</si>
  <si>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</si>
  <si>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</si>
  <si>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</si>
  <si>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</si>
  <si>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</si>
  <si>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</si>
  <si>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</si>
  <si>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</si>
  <si>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</si>
  <si>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</si>
  <si>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</si>
  <si>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</si>
  <si>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</si>
  <si>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</si>
  <si>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</si>
  <si>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</si>
  <si>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</si>
  <si>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</si>
  <si>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</si>
  <si>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</si>
  <si>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</si>
  <si>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</si>
  <si>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</si>
  <si>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</si>
  <si>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</si>
  <si>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</si>
  <si>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</si>
  <si>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</si>
  <si>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</si>
  <si>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</si>
  <si>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</si>
  <si>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</si>
  <si>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</si>
  <si>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</si>
  <si>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</si>
  <si>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</si>
  <si>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</si>
  <si>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</si>
  <si>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</si>
  <si>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</si>
  <si>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</si>
  <si>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</si>
  <si>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</si>
  <si>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</si>
  <si>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</si>
  <si>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</si>
  <si>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</si>
  <si>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</si>
  <si>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</si>
  <si>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</si>
  <si>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</si>
  <si>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</si>
  <si>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</si>
  <si>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</si>
  <si>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</si>
  <si>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</si>
  <si>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</si>
  <si>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</si>
  <si>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</si>
  <si>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</si>
  <si>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</si>
  <si>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</si>
  <si>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</si>
  <si>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</si>
  <si>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</si>
  <si>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</si>
  <si>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</si>
  <si>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</si>
  <si>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</si>
  <si>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</si>
  <si>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</si>
  <si>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</si>
  <si>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</si>
  <si>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</si>
  <si>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</si>
  <si>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</si>
  <si>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</si>
  <si>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</si>
  <si>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</si>
  <si>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</si>
  <si>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</si>
  <si>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</si>
  <si>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</si>
  <si>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</si>
  <si>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</si>
  <si>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</si>
  <si>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</si>
  <si>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</si>
  <si>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</si>
  <si>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</si>
  <si>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</si>
  <si>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</si>
  <si>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</si>
  <si>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</si>
  <si>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</si>
  <si>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</si>
  <si>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</si>
  <si>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</si>
  <si>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</si>
  <si>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</si>
  <si>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</si>
  <si>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</si>
  <si>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</si>
  <si>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</si>
  <si>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</si>
  <si>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</si>
  <si>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</si>
  <si>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</si>
  <si>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</si>
  <si>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</si>
  <si>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</si>
  <si>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</si>
  <si>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</si>
  <si>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</si>
  <si>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</si>
  <si>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</si>
  <si>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</si>
  <si>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</si>
  <si>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</si>
  <si>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</si>
  <si>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</si>
  <si>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</si>
  <si>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</si>
  <si>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</si>
  <si>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</si>
  <si>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</si>
  <si>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</si>
  <si>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</si>
  <si>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</si>
  <si>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</si>
  <si>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</si>
  <si>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</si>
  <si>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</si>
  <si>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</si>
  <si>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</si>
  <si>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</si>
  <si>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</si>
  <si>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</si>
  <si>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</si>
  <si>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</si>
  <si>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</si>
  <si>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</si>
  <si>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</si>
  <si>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</si>
  <si>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</si>
  <si>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</si>
  <si>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</si>
  <si>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</si>
  <si>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</si>
  <si>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</si>
  <si>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</si>
  <si>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</si>
  <si>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</si>
  <si>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</si>
  <si>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</si>
  <si>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</si>
  <si>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</si>
  <si>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</si>
  <si>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</si>
  <si>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</si>
  <si>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</si>
  <si>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</si>
  <si>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</si>
  <si>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</si>
  <si>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</si>
  <si>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</si>
  <si>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</si>
  <si>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</si>
  <si>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</si>
  <si>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</si>
  <si>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</si>
  <si>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</si>
  <si>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</si>
  <si>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</si>
  <si>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</si>
  <si>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</si>
  <si>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</si>
  <si>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</si>
  <si>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</si>
  <si>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</si>
  <si>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</si>
  <si>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</si>
  <si>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</si>
  <si>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</si>
  <si>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</si>
  <si>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</si>
  <si>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</si>
  <si>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</si>
  <si>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</si>
  <si>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</si>
  <si>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</si>
  <si>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</si>
  <si>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</si>
  <si>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</si>
  <si>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</si>
  <si>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</si>
  <si>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</si>
  <si>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</si>
  <si>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</si>
  <si>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</si>
  <si>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</si>
  <si>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</si>
  <si>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</si>
  <si>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</si>
  <si>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</si>
  <si>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</si>
  <si>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</si>
  <si>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</si>
  <si>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</si>
  <si>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</si>
  <si>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</si>
  <si>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</si>
  <si>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</si>
  <si>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</si>
  <si>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</si>
  <si>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</si>
  <si>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</si>
  <si>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</si>
  <si>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</si>
  <si>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</si>
  <si>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</si>
  <si>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</si>
  <si>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</si>
  <si>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</si>
  <si>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</si>
  <si>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</si>
  <si>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</si>
  <si>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</si>
  <si>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</si>
  <si>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</si>
  <si>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</si>
  <si>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</si>
  <si>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</si>
  <si>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</si>
  <si>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</si>
  <si>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</si>
  <si>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</si>
  <si>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</si>
  <si>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</si>
  <si>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</si>
  <si>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</si>
  <si>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</si>
  <si>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</si>
  <si>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</si>
  <si>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</si>
  <si>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</si>
  <si>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</si>
  <si>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</si>
  <si>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</si>
  <si>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</si>
  <si>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</si>
  <si>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</si>
  <si>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</si>
  <si>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</si>
  <si>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</si>
  <si>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</si>
  <si>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</si>
  <si>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</si>
  <si>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</si>
  <si>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</si>
  <si>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</si>
  <si>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</si>
  <si>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</si>
  <si>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</si>
  <si>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</si>
  <si>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</si>
  <si>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</si>
  <si>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</si>
  <si>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</si>
  <si>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</si>
  <si>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</si>
  <si>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</si>
  <si>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</si>
  <si>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</si>
  <si>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</si>
  <si>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</si>
  <si>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</si>
  <si>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</si>
  <si>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</si>
  <si>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</si>
  <si>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</si>
  <si>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</si>
  <si>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</si>
  <si>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</si>
  <si>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</si>
  <si>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</si>
  <si>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</si>
  <si>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</si>
  <si>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</si>
  <si>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</si>
  <si>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</si>
  <si>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</si>
  <si>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</si>
  <si>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</si>
  <si>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</si>
  <si>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</si>
  <si>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</si>
  <si>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</si>
  <si>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</si>
  <si>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</si>
  <si>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</si>
  <si>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</si>
  <si>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</si>
  <si>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</si>
  <si>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</si>
  <si>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</si>
  <si>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</si>
  <si>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</si>
  <si>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</si>
  <si>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</si>
  <si>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</si>
  <si>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</si>
  <si>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</si>
  <si>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</si>
  <si>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</si>
  <si>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</si>
  <si>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</si>
  <si>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</si>
  <si>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</si>
  <si>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</si>
  <si>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</si>
  <si>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</si>
  <si>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</si>
  <si>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</si>
  <si>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</si>
  <si>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</si>
  <si>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</si>
  <si>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</si>
  <si>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</si>
  <si>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</si>
  <si>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</si>
  <si>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</si>
  <si>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</si>
  <si>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</si>
  <si>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</si>
  <si>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</si>
  <si>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</si>
  <si>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</si>
  <si>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</si>
  <si>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</si>
  <si>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</si>
  <si>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</si>
  <si>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</si>
  <si>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</si>
  <si>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</si>
  <si>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</si>
  <si>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</si>
  <si>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</si>
  <si>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</si>
  <si>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</si>
  <si>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</si>
  <si>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</si>
  <si>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</si>
  <si>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</si>
  <si>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</si>
  <si>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</si>
  <si>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</si>
  <si>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</si>
  <si>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</si>
  <si>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</si>
  <si>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</si>
  <si>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</si>
  <si>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</si>
  <si>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</si>
  <si>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</si>
  <si>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</si>
  <si>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</si>
  <si>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</si>
  <si>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</si>
  <si>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</si>
  <si>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</si>
  <si>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</si>
  <si>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</si>
  <si>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</si>
  <si>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</si>
  <si>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</si>
  <si>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</si>
  <si>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</si>
  <si>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</si>
  <si>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</si>
  <si>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</si>
  <si>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</si>
  <si>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</si>
  <si>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</si>
  <si>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</si>
  <si>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</si>
  <si>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</si>
  <si>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</si>
  <si>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</si>
  <si>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</si>
  <si>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</si>
  <si>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</si>
  <si>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</si>
  <si>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</si>
  <si>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</si>
  <si>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</si>
  <si>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</si>
  <si>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</si>
  <si>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</si>
  <si>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</si>
  <si>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</si>
  <si>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</si>
  <si>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</si>
  <si>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</si>
  <si>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</si>
  <si>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</si>
  <si>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</si>
  <si>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</si>
  <si>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</si>
  <si>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</si>
  <si>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</si>
  <si>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</si>
  <si>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</si>
  <si>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</si>
  <si>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</si>
  <si>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</si>
  <si>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</si>
  <si>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</si>
  <si>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</si>
  <si>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</si>
  <si>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</si>
  <si>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</si>
  <si>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</si>
  <si>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</si>
  <si>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</si>
  <si>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</si>
  <si>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</si>
  <si>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</si>
  <si>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</si>
  <si>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</si>
  <si>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</si>
  <si>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</si>
  <si>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</si>
  <si>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</si>
  <si>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</si>
  <si>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</si>
  <si>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</si>
  <si>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</si>
  <si>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</si>
  <si>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</si>
  <si>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</si>
  <si>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</si>
  <si>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</si>
  <si>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</si>
  <si>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</si>
  <si>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</si>
  <si>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</si>
  <si>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</si>
  <si>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</si>
  <si>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</si>
  <si>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</si>
  <si>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</si>
  <si>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</si>
  <si>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</si>
  <si>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</si>
  <si>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</si>
  <si>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</si>
  <si>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</si>
  <si>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</si>
  <si>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</si>
  <si>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</si>
  <si>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</si>
  <si>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</si>
  <si>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</si>
  <si>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</si>
  <si>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</si>
  <si>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</si>
  <si>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</si>
  <si>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</si>
  <si>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</si>
  <si>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</si>
  <si>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</si>
  <si>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</si>
  <si>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</si>
  <si>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</si>
  <si>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</si>
  <si>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</si>
  <si>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</si>
  <si>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</si>
  <si>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</si>
  <si>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</si>
  <si>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</si>
  <si>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</si>
  <si>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</si>
  <si>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</si>
  <si>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</si>
  <si>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</si>
  <si>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</si>
  <si>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</si>
  <si>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</si>
  <si>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</si>
  <si>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</si>
  <si>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</si>
  <si>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</si>
  <si>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</si>
  <si>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</si>
  <si>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</si>
  <si>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</si>
  <si>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</si>
  <si>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</si>
  <si>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</si>
  <si>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</si>
  <si>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</si>
  <si>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</si>
  <si>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</si>
  <si>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</si>
  <si>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</si>
  <si>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</si>
  <si>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</si>
  <si>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</si>
  <si>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</si>
  <si>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</si>
  <si>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</si>
  <si>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</si>
  <si>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</si>
  <si>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</si>
  <si>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</si>
  <si>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</si>
  <si>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</si>
  <si>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</si>
  <si>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</si>
  <si>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</si>
  <si>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</si>
  <si>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</si>
  <si>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</si>
  <si>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</si>
  <si>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</si>
  <si>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</si>
  <si>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</si>
  <si>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</si>
  <si>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</si>
  <si>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</si>
  <si>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</si>
  <si>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</si>
  <si>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</si>
  <si>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</si>
  <si>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</si>
  <si>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</si>
  <si>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</si>
  <si>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</si>
  <si>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</si>
  <si>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</si>
  <si>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</si>
  <si>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</si>
  <si>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</si>
  <si>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</si>
  <si>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</si>
  <si>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</si>
  <si>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</si>
  <si>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</si>
  <si>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</si>
  <si>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</si>
  <si>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</si>
  <si>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</si>
  <si>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</si>
  <si>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</si>
  <si>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</si>
  <si>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</si>
  <si>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</si>
  <si>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</si>
  <si>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</si>
  <si>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</si>
  <si>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</si>
  <si>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</si>
  <si>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</si>
  <si>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</si>
  <si>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</si>
  <si>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</si>
  <si>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</si>
  <si>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</si>
  <si>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</si>
  <si>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</si>
  <si>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</si>
  <si>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</si>
  <si>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</si>
  <si>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</si>
  <si>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</si>
  <si>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</si>
  <si>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</si>
  <si>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</si>
  <si>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</si>
  <si>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</si>
  <si>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</si>
  <si>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</si>
  <si>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</si>
  <si>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</si>
  <si>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</si>
  <si>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</si>
  <si>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</si>
  <si>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</si>
  <si>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</si>
  <si>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</si>
  <si>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</si>
  <si>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</si>
  <si>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</si>
  <si>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</si>
  <si>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</si>
  <si>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</si>
  <si>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</si>
  <si>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</si>
  <si>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</si>
  <si>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</si>
  <si>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</si>
  <si>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</si>
  <si>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</si>
  <si>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</si>
  <si>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</si>
  <si>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</si>
  <si>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</si>
  <si>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</si>
  <si>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</si>
  <si>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</si>
  <si>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</si>
  <si>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</si>
  <si>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</si>
  <si>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</si>
  <si>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</si>
  <si>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</si>
  <si>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</si>
  <si>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</si>
  <si>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</si>
  <si>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</si>
  <si>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</si>
  <si>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</si>
  <si>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</si>
  <si>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</si>
  <si>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</si>
  <si>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</si>
  <si>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</si>
  <si>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</si>
  <si>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</si>
  <si>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</si>
  <si>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</si>
  <si>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</si>
  <si>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</si>
  <si>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</si>
  <si>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</si>
  <si>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</si>
  <si>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</si>
  <si>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</si>
  <si>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</si>
  <si>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</si>
  <si>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</si>
  <si>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</si>
  <si>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</si>
  <si>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</si>
  <si>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</si>
  <si>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</si>
  <si>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</si>
  <si>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</si>
  <si>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</si>
  <si>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</si>
  <si>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</si>
  <si>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</si>
  <si>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</si>
  <si>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</si>
  <si>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</si>
  <si>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</si>
  <si>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</si>
  <si>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</si>
  <si>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</si>
  <si>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</si>
  <si>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</si>
  <si>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</si>
  <si>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</si>
  <si>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</si>
  <si>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</si>
  <si>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</si>
  <si>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</si>
  <si>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</si>
  <si>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</si>
  <si>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</si>
  <si>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</si>
  <si>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</si>
  <si>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</si>
  <si>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</si>
  <si>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</si>
  <si>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</si>
  <si>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</si>
  <si>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</si>
  <si>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</si>
  <si>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</si>
  <si>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</si>
  <si>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</si>
  <si>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</si>
  <si>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</si>
  <si>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</si>
  <si>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</si>
  <si>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</si>
  <si>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</si>
  <si>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</si>
  <si>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</si>
  <si>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</si>
  <si>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</si>
  <si>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</si>
  <si>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</si>
  <si>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</si>
  <si>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</si>
  <si>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</si>
  <si>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</si>
  <si>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</si>
  <si>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</si>
  <si>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</si>
  <si>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</si>
  <si>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</si>
  <si>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</si>
  <si>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</si>
  <si>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</si>
  <si>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</si>
  <si>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</si>
  <si>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</si>
  <si>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</si>
  <si>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</si>
  <si>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</si>
  <si>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</si>
  <si>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</si>
  <si>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</si>
  <si>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</si>
  <si>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</si>
  <si>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</si>
  <si>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</si>
  <si>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</si>
  <si>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</si>
  <si>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</si>
  <si>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</si>
  <si>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</si>
  <si>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</si>
  <si>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</si>
  <si>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</si>
  <si>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</si>
  <si>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</si>
  <si>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</si>
  <si>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</si>
  <si>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</si>
  <si>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</si>
  <si>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</si>
  <si>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</si>
  <si>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</si>
  <si>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</si>
  <si>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</si>
  <si>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</si>
  <si>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</si>
  <si>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</si>
  <si>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</si>
  <si>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</si>
  <si>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</si>
  <si>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</si>
  <si>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</si>
  <si>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</si>
  <si>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</si>
  <si>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</si>
  <si>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</si>
  <si>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</si>
  <si>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</si>
  <si>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</si>
  <si>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</si>
  <si>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</si>
  <si>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</si>
  <si>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</si>
  <si>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</si>
  <si>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</si>
  <si>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</si>
  <si>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</si>
  <si>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</si>
  <si>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</si>
  <si>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</si>
  <si>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</si>
  <si>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</si>
  <si>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</si>
  <si>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</si>
  <si>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</si>
  <si>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</si>
  <si>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</si>
  <si>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</si>
  <si>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</si>
  <si>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</si>
  <si>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</si>
  <si>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</si>
  <si>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</si>
  <si>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</si>
  <si>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</si>
  <si>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</si>
  <si>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</si>
  <si>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</si>
  <si>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</si>
  <si>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</si>
  <si>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</si>
  <si>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</si>
  <si>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</si>
  <si>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</si>
  <si>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</si>
  <si>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</si>
  <si>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</si>
  <si>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</si>
  <si>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</si>
  <si>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</si>
  <si>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</si>
  <si>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</si>
  <si>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</si>
  <si>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</si>
  <si>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</si>
  <si>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</si>
  <si>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</si>
  <si>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</si>
  <si>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</si>
  <si>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</si>
  <si>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</si>
  <si>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</si>
  <si>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</si>
  <si>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</si>
  <si>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</si>
  <si>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</si>
  <si>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</si>
  <si>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</si>
  <si>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</si>
  <si>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</si>
  <si>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</si>
  <si>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</si>
  <si>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</si>
  <si>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</si>
  <si>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</si>
  <si>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</si>
  <si>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</si>
  <si>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</si>
  <si>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</si>
  <si>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</si>
  <si>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</si>
  <si>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</si>
  <si>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</si>
  <si>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</si>
  <si>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</si>
  <si>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</si>
  <si>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</si>
  <si>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</si>
  <si>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</si>
  <si>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</si>
  <si>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</si>
  <si>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</si>
  <si>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</si>
  <si>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</si>
  <si>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</si>
  <si>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</si>
  <si>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</si>
  <si>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</si>
  <si>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</si>
  <si>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</si>
  <si>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</si>
  <si>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</si>
  <si>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</si>
  <si>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</si>
  <si>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</si>
  <si>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</si>
  <si>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</si>
  <si>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</si>
  <si>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</si>
  <si>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</si>
  <si>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</si>
  <si>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</si>
  <si>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</si>
  <si>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</si>
  <si>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</si>
  <si>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</si>
  <si>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</si>
  <si>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</si>
  <si>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</si>
  <si>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</si>
  <si>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</si>
  <si>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</si>
  <si>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</si>
  <si>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</si>
  <si>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</si>
  <si>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</si>
  <si>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</si>
  <si>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</si>
  <si>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</si>
  <si>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</si>
  <si>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</si>
  <si>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</si>
  <si>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</si>
  <si>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</si>
  <si>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</si>
  <si>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</si>
  <si>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</si>
  <si>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</si>
  <si>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</si>
  <si>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</si>
  <si>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</si>
  <si>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</si>
  <si>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</si>
  <si>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</si>
  <si>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</si>
  <si>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</si>
  <si>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</si>
  <si>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</si>
  <si>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</si>
  <si>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</si>
  <si>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</si>
  <si>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</si>
  <si>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</si>
  <si>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</si>
  <si>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</si>
  <si>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</si>
  <si>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</si>
  <si>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</si>
  <si>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</si>
  <si>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</si>
  <si>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</si>
  <si>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</si>
  <si>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</si>
  <si>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</si>
  <si>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</si>
  <si>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</si>
  <si>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</si>
  <si>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</si>
  <si>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</si>
  <si>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</si>
  <si>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</si>
  <si>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</si>
  <si>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</si>
  <si>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</si>
  <si>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</si>
  <si>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</si>
  <si>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</si>
  <si>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</si>
  <si>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</si>
  <si>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</si>
  <si>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</si>
  <si>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</si>
  <si>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</si>
  <si>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</si>
  <si>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</si>
  <si>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</si>
  <si>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</si>
  <si>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</si>
  <si>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</si>
  <si>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</si>
  <si>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</si>
  <si>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</si>
  <si>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</si>
  <si>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</si>
  <si>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</si>
  <si>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</si>
  <si>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</si>
  <si>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</si>
  <si>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</si>
  <si>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</si>
  <si>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</si>
  <si>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</si>
  <si>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</si>
  <si>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</si>
  <si>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</si>
  <si>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</si>
  <si>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</si>
  <si>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</si>
  <si>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</si>
  <si>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</si>
  <si>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</si>
  <si>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</si>
  <si>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</si>
  <si>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</si>
  <si>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</si>
  <si>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</si>
  <si>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</si>
  <si>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</si>
  <si>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</si>
  <si>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</si>
  <si>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</si>
  <si>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</si>
  <si>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</si>
  <si>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</si>
  <si>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</si>
  <si>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</si>
  <si>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</si>
  <si>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</si>
  <si>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</si>
  <si>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</si>
  <si>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</si>
  <si>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</si>
  <si>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</si>
  <si>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</si>
  <si>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</si>
  <si>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</si>
  <si>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</si>
  <si>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</si>
  <si>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</si>
  <si>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</si>
  <si>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</si>
  <si>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</si>
  <si>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</si>
  <si>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</si>
  <si>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</si>
  <si>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</si>
  <si>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</si>
  <si>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</si>
  <si>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</si>
  <si>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</si>
  <si>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</si>
  <si>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</si>
  <si>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</si>
  <si>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</si>
  <si>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</si>
  <si>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</si>
  <si>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</si>
  <si>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</si>
  <si>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</si>
  <si>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</si>
  <si>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</si>
  <si>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</si>
  <si>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</si>
  <si>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</si>
  <si>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</si>
  <si>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</si>
  <si>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</si>
  <si>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</si>
  <si>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</si>
  <si>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</si>
  <si>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</si>
  <si>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</si>
  <si>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</si>
  <si>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</si>
  <si>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</si>
  <si>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</si>
  <si>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</si>
  <si>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</si>
  <si>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</si>
  <si>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</si>
  <si>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</si>
  <si>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</si>
  <si>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</si>
  <si>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</si>
  <si>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</si>
  <si>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</si>
  <si>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</si>
  <si>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</si>
  <si>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</si>
  <si>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</si>
  <si>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</si>
  <si>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</si>
  <si>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</si>
  <si>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</si>
  <si>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</si>
  <si>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</si>
  <si>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</si>
  <si>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</si>
  <si>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</si>
  <si>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</si>
  <si>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</si>
  <si>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</si>
  <si>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</si>
  <si>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</si>
  <si>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</si>
  <si>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</si>
  <si>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</si>
  <si>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</si>
  <si>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</si>
  <si>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</si>
  <si>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</si>
  <si>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</si>
  <si>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</si>
  <si>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</si>
  <si>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</si>
  <si>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</si>
  <si>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</si>
  <si>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</si>
  <si>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</si>
  <si>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</si>
  <si>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</si>
  <si>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</si>
  <si>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</si>
  <si>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</si>
  <si>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</si>
  <si>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</si>
  <si>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</si>
  <si>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</si>
  <si>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</si>
  <si>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</si>
  <si>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</si>
  <si>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</si>
  <si>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</si>
  <si>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</si>
  <si>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</si>
  <si>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</si>
  <si>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</si>
  <si>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</si>
  <si>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</si>
  <si>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</si>
  <si>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</si>
  <si>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</si>
  <si>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</si>
  <si>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</si>
  <si>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</si>
  <si>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</si>
  <si>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</si>
  <si>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</si>
  <si>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</si>
  <si>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</si>
  <si>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</si>
  <si>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</si>
  <si>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</si>
  <si>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</si>
  <si>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</si>
  <si>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</si>
  <si>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</si>
  <si>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</si>
  <si>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</si>
  <si>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</si>
  <si>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</si>
  <si>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</si>
  <si>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</si>
  <si>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</si>
  <si>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</si>
  <si>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</si>
  <si>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</si>
  <si>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</si>
  <si>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</si>
  <si>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</si>
  <si>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</si>
  <si>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</si>
  <si>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</si>
  <si>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</si>
  <si>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</si>
  <si>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</si>
  <si>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</si>
  <si>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</si>
  <si>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</si>
  <si>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</si>
  <si>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</si>
  <si>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</si>
  <si>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</si>
  <si>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</si>
  <si>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</si>
  <si>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</si>
  <si>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</si>
  <si>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</si>
  <si>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</si>
  <si>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</si>
  <si>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</si>
  <si>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</si>
  <si>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</si>
  <si>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</si>
  <si>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</si>
  <si>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</si>
  <si>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</si>
  <si>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</si>
  <si>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</si>
  <si>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</si>
  <si>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</si>
  <si>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</si>
  <si>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</si>
  <si>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</si>
  <si>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</si>
  <si>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</si>
  <si>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</si>
  <si>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</si>
  <si>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</si>
  <si>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</si>
  <si>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</si>
  <si>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</si>
  <si>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</si>
  <si>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</si>
  <si>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</si>
  <si>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</si>
  <si>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</si>
  <si>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</si>
  <si>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</si>
  <si>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</si>
  <si>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</si>
  <si>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</si>
  <si>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</si>
  <si>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</si>
  <si>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</si>
  <si>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</si>
  <si>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</si>
  <si>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</si>
  <si>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</si>
  <si>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</si>
  <si>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</si>
  <si>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</si>
  <si>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</si>
  <si>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</si>
  <si>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</si>
  <si>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</si>
  <si>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</si>
  <si>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</si>
  <si>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</si>
  <si>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</si>
  <si>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</si>
  <si>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</si>
  <si>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</si>
  <si>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</si>
  <si>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</si>
  <si>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</si>
  <si>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</si>
  <si>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</si>
  <si>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</si>
  <si>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</si>
  <si>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</si>
  <si>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</si>
  <si>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</si>
  <si>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</si>
  <si>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</si>
  <si>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</si>
  <si>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</si>
  <si>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</si>
  <si>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</si>
  <si>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</si>
  <si>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</si>
  <si>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</si>
  <si>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</si>
  <si>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</si>
  <si>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</si>
  <si>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</si>
  <si>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</si>
  <si>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</si>
  <si>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</si>
  <si>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</si>
  <si>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</si>
  <si>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</si>
  <si>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</si>
  <si>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</si>
  <si>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</si>
  <si>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</si>
  <si>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</si>
  <si>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</si>
  <si>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</si>
  <si>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</si>
  <si>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</si>
  <si>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</si>
  <si>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</si>
  <si>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</si>
  <si>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</si>
  <si>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</si>
  <si>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</si>
  <si>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</si>
  <si>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</si>
  <si>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</si>
  <si>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</si>
  <si>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</si>
  <si>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</si>
  <si>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</si>
  <si>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</si>
  <si>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</si>
  <si>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</si>
  <si>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</si>
  <si>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</si>
  <si>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</si>
  <si>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</si>
  <si>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</si>
  <si>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</si>
  <si>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</si>
  <si>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</si>
  <si>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</si>
  <si>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</si>
  <si>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</si>
  <si>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</si>
  <si>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</si>
  <si>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</si>
  <si>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</si>
  <si>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</si>
  <si>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</si>
  <si>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</si>
  <si>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</si>
  <si>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</si>
  <si>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</si>
  <si>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</si>
  <si>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</si>
  <si>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</si>
  <si>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</si>
  <si>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</si>
  <si>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</si>
  <si>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</si>
  <si>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</si>
  <si>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</si>
  <si>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</si>
  <si>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</si>
  <si>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</si>
  <si>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</si>
  <si>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</si>
  <si>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</si>
  <si>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</si>
  <si>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</si>
  <si>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</si>
  <si>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</si>
  <si>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</si>
  <si>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</si>
  <si>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</si>
  <si>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</si>
  <si>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</si>
  <si>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</si>
  <si>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</si>
  <si>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</si>
  <si>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</si>
  <si>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</si>
  <si>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</si>
  <si>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</si>
  <si>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</si>
  <si>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</si>
  <si>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</si>
  <si>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</si>
  <si>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</si>
  <si>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</si>
  <si>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</si>
  <si>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</si>
  <si>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</si>
  <si>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</si>
  <si>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</si>
  <si>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</si>
  <si>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</si>
  <si>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</si>
  <si>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</si>
  <si>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</si>
  <si>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</si>
  <si>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</si>
  <si>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</si>
  <si>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</si>
  <si>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</si>
  <si>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</si>
  <si>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</si>
  <si>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</si>
  <si>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</si>
  <si>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</si>
  <si>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</si>
  <si>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</si>
  <si>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</si>
  <si>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</si>
  <si>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</si>
  <si>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</si>
  <si>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</si>
  <si>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</si>
  <si>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</si>
  <si>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</si>
  <si>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</si>
  <si>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</si>
  <si>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</si>
  <si>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</si>
  <si>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</si>
  <si>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</si>
  <si>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</si>
  <si>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</si>
  <si>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</si>
  <si>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</si>
  <si>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</si>
  <si>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</si>
  <si>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</si>
  <si>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</si>
  <si>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</si>
  <si>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</si>
  <si>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</si>
  <si>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</si>
  <si>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</si>
  <si>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</si>
  <si>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</si>
  <si>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</si>
  <si>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</si>
  <si>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</si>
  <si>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</si>
  <si>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</si>
  <si>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</si>
  <si>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</si>
  <si>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</si>
  <si>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</si>
  <si>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</si>
  <si>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</si>
  <si>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</si>
  <si>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</si>
  <si>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</si>
  <si>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</si>
  <si>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</si>
  <si>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</si>
  <si>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</si>
  <si>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</si>
  <si>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</si>
  <si>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</si>
  <si>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</si>
  <si>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</si>
  <si>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</si>
  <si>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</si>
  <si>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</si>
  <si>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</si>
  <si>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</si>
  <si>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</si>
  <si>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</si>
  <si>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</si>
  <si>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</si>
  <si>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</si>
  <si>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</si>
  <si>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</si>
  <si>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</si>
  <si>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</si>
  <si>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</si>
  <si>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</si>
  <si>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</si>
  <si>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</si>
  <si>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</si>
  <si>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</si>
  <si>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</si>
  <si>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</si>
  <si>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</si>
  <si>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</si>
  <si>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</si>
  <si>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</si>
  <si>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</si>
  <si>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</si>
  <si>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</si>
  <si>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</si>
  <si>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</si>
  <si>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</si>
  <si>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</si>
  <si>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</si>
  <si>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</si>
  <si>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</si>
  <si>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</si>
  <si>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</si>
  <si>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</si>
  <si>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</si>
  <si>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</si>
  <si>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</si>
  <si>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</si>
  <si>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</si>
  <si>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</si>
  <si>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</si>
  <si>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</si>
  <si>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</si>
  <si>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</si>
  <si>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</si>
  <si>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</si>
  <si>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</si>
  <si>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</si>
  <si>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</si>
  <si>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</si>
  <si>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</si>
  <si>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</si>
  <si>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</si>
  <si>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</si>
  <si>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</si>
  <si>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</si>
  <si>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</si>
  <si>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</si>
  <si>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</si>
  <si>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</si>
  <si>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</si>
  <si>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</si>
  <si>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</si>
  <si>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</si>
  <si>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</si>
  <si>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</si>
  <si>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</si>
  <si>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</si>
  <si>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</si>
  <si>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</si>
  <si>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</si>
  <si>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</si>
  <si>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</si>
  <si>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</si>
  <si>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</si>
  <si>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</si>
  <si>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</si>
  <si>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</si>
  <si>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</si>
  <si>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</si>
  <si>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</si>
  <si>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</si>
  <si>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</si>
  <si>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</si>
  <si>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</si>
  <si>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</si>
  <si>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</si>
  <si>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</si>
  <si>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</si>
  <si>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</si>
  <si>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</si>
  <si>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</si>
  <si>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</si>
  <si>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</si>
  <si>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</si>
  <si>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</si>
  <si>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</si>
  <si>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</si>
  <si>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</si>
  <si>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</si>
  <si>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</si>
  <si>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</si>
  <si>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</si>
  <si>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</si>
  <si>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</si>
  <si>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</si>
  <si>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</si>
  <si>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</si>
  <si>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</si>
  <si>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</si>
  <si>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</si>
  <si>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</si>
  <si>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</si>
  <si>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</si>
  <si>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</si>
  <si>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</si>
  <si>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</si>
  <si>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</si>
  <si>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</si>
  <si>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</si>
  <si>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</si>
  <si>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</si>
  <si>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</si>
  <si>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</si>
  <si>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</si>
  <si>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</si>
  <si>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</si>
  <si>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</si>
  <si>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</si>
  <si>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</si>
  <si>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</si>
  <si>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</si>
  <si>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</si>
  <si>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</si>
  <si>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</si>
  <si>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</si>
  <si>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</si>
  <si>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</si>
  <si>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</si>
  <si>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</si>
  <si>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</si>
  <si>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</si>
  <si>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</si>
  <si>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</si>
  <si>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</si>
  <si>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</si>
  <si>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</si>
  <si>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</si>
  <si>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</si>
  <si>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</si>
  <si>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</si>
  <si>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</si>
  <si>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</si>
  <si>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</si>
  <si>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</si>
  <si>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</si>
  <si>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</si>
  <si>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</si>
  <si>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</si>
  <si>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</si>
  <si>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</si>
  <si>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</si>
  <si>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</si>
  <si>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</si>
  <si>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</si>
  <si>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</si>
  <si>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</si>
  <si>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</si>
  <si>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</si>
  <si>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</si>
  <si>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</si>
  <si>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</si>
  <si>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</si>
  <si>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</si>
  <si>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</si>
  <si>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</si>
  <si>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</si>
  <si>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</si>
  <si>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</si>
  <si>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</si>
  <si>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</si>
  <si>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</si>
  <si>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</si>
  <si>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</si>
  <si>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</si>
  <si>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</si>
  <si>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</si>
  <si>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</si>
  <si>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</si>
  <si>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</si>
  <si>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</si>
  <si>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</si>
  <si>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</si>
  <si>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</si>
  <si>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</si>
  <si>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</si>
  <si>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</si>
  <si>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</si>
  <si>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</si>
  <si>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</si>
  <si>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</si>
  <si>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</si>
  <si>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</si>
  <si>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</si>
  <si>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</si>
  <si>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</si>
  <si>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</si>
  <si>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</si>
  <si>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</si>
  <si>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</si>
  <si>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</si>
  <si>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</si>
  <si>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</si>
  <si>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</si>
  <si>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</si>
  <si>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</si>
  <si>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</si>
  <si>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</si>
  <si>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</si>
  <si>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</si>
  <si>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</si>
  <si>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</si>
  <si>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</si>
  <si>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</si>
  <si>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</si>
  <si>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</si>
  <si>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</si>
  <si>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</si>
  <si>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</si>
  <si>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</si>
  <si>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</si>
  <si>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</si>
  <si>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</si>
  <si>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</si>
  <si>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</si>
  <si>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</si>
  <si>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</si>
  <si>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</si>
  <si>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</si>
  <si>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</si>
  <si>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</si>
  <si>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</si>
  <si>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</si>
  <si>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</si>
  <si>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</si>
  <si>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</si>
  <si>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</si>
  <si>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</si>
  <si>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</si>
  <si>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</si>
  <si>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</si>
  <si>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</si>
  <si>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</si>
  <si>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</si>
  <si>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</si>
  <si>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</si>
  <si>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</si>
  <si>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</si>
  <si>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</si>
  <si>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</si>
  <si>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</si>
  <si>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</si>
  <si>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</si>
  <si>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</si>
  <si>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</si>
  <si>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</si>
  <si>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</si>
  <si>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</si>
  <si>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</si>
  <si>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</si>
  <si>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</si>
  <si>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</si>
  <si>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</si>
  <si>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</si>
  <si>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</si>
  <si>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</si>
  <si>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</si>
  <si>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</si>
  <si>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</si>
  <si>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</si>
  <si>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</si>
  <si>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</si>
  <si>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</si>
  <si>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</si>
  <si>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</si>
  <si>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</si>
  <si>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</si>
  <si>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</si>
  <si>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</si>
  <si>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</si>
  <si>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</si>
  <si>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</si>
  <si>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</si>
  <si>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</si>
  <si>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</si>
  <si>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</si>
  <si>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</si>
  <si>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</si>
  <si>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</si>
  <si>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</si>
  <si>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</si>
  <si>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</si>
  <si>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</si>
  <si>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</si>
  <si>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</si>
  <si>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</si>
  <si>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</si>
  <si>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</si>
  <si>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</si>
  <si>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</si>
  <si>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</si>
  <si>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</si>
  <si>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</si>
  <si>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</si>
  <si>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</si>
  <si>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</si>
  <si>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</si>
  <si>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</si>
  <si>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</si>
  <si>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</si>
  <si>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</si>
  <si>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</si>
  <si>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</si>
  <si>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</si>
  <si>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</si>
  <si>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</si>
  <si>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</si>
  <si>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</si>
  <si>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</si>
  <si>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</si>
  <si>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</si>
  <si>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</si>
  <si>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</si>
  <si>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</si>
  <si>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</si>
  <si>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</si>
  <si>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</si>
  <si>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</si>
  <si>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</si>
  <si>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</si>
  <si>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</si>
  <si>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</si>
  <si>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</si>
  <si>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</si>
  <si>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</si>
  <si>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</si>
  <si>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</si>
  <si>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</si>
  <si>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</si>
  <si>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</si>
  <si>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</si>
  <si>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</si>
  <si>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</si>
  <si>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</si>
  <si>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</si>
  <si>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</si>
  <si>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</si>
  <si>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</si>
  <si>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</si>
  <si>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</si>
  <si>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</si>
  <si>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</si>
  <si>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</si>
  <si>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</si>
  <si>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</si>
  <si>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</si>
  <si>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</si>
  <si>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</si>
  <si>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</si>
  <si>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</si>
  <si>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</si>
  <si>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</si>
  <si>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</si>
  <si>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</si>
  <si>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</si>
  <si>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</si>
  <si>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</si>
  <si>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</si>
  <si>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</si>
  <si>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</si>
  <si>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</si>
  <si>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</si>
  <si>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</si>
  <si>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</si>
  <si>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</si>
  <si>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</si>
  <si>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</si>
  <si>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</si>
  <si>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</si>
  <si>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</si>
  <si>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</si>
  <si>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</si>
  <si>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</si>
  <si>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</si>
  <si>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</si>
  <si>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</si>
  <si>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</si>
  <si>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</si>
  <si>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</si>
  <si>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</si>
  <si>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</si>
  <si>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</si>
  <si>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</si>
  <si>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</si>
  <si>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</si>
  <si>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</si>
  <si>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</si>
  <si>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</si>
  <si>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</si>
  <si>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</si>
  <si>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</si>
  <si>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</si>
  <si>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</si>
  <si>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</si>
  <si>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</si>
  <si>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</si>
  <si>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</si>
  <si>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</si>
  <si>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</si>
  <si>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</si>
  <si>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</si>
  <si>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</si>
  <si>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</si>
  <si>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</si>
  <si>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</si>
  <si>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</si>
  <si>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</si>
  <si>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</si>
  <si>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</si>
  <si>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</si>
  <si>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</si>
  <si>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</si>
  <si>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</si>
  <si>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</si>
  <si>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</si>
  <si>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</si>
  <si>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</si>
  <si>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</si>
  <si>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</si>
  <si>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</si>
  <si>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</si>
  <si>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</si>
  <si>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</si>
  <si>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</si>
  <si>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</si>
  <si>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</si>
  <si>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</si>
  <si>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</si>
  <si>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</si>
  <si>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</si>
  <si>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</si>
  <si>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</si>
  <si>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</si>
  <si>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</si>
  <si>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</si>
  <si>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</si>
  <si>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</si>
  <si>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</si>
  <si>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</si>
  <si>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</si>
  <si>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</si>
  <si>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</si>
  <si>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</si>
  <si>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</si>
  <si>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</si>
  <si>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</si>
  <si>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</si>
  <si>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</si>
  <si>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</si>
  <si>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</si>
  <si>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</si>
  <si>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</si>
  <si>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</si>
  <si>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</si>
  <si>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</si>
  <si>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</si>
  <si>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</si>
  <si>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</si>
  <si>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</si>
  <si>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</si>
  <si>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</si>
  <si>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</si>
  <si>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</si>
  <si>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</si>
  <si>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</si>
  <si>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</si>
  <si>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</si>
  <si>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</si>
  <si>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</si>
  <si>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</si>
  <si>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</si>
  <si>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</si>
  <si>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</si>
  <si>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</si>
  <si>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</si>
  <si>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</si>
  <si>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</si>
  <si>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</si>
  <si>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</si>
  <si>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</si>
  <si>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</si>
  <si>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</si>
  <si>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</si>
  <si>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</si>
  <si>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</si>
  <si>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</si>
  <si>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</si>
  <si>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</si>
  <si>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</si>
  <si>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</si>
  <si>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</si>
  <si>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</si>
  <si>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</si>
  <si>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</si>
  <si>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</si>
  <si>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</si>
  <si>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</si>
  <si>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</si>
  <si>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</si>
  <si>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</si>
  <si>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</si>
  <si>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</si>
  <si>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</si>
  <si>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</si>
  <si>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</si>
  <si>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</si>
  <si>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</si>
  <si>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</si>
  <si>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</si>
  <si>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</si>
  <si>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</si>
  <si>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</si>
  <si>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</si>
  <si>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</si>
  <si>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</si>
  <si>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</si>
  <si>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</si>
  <si>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</si>
  <si>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</si>
  <si>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</si>
  <si>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</si>
  <si>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</si>
  <si>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</si>
  <si>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</si>
  <si>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</si>
  <si>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</si>
  <si>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</si>
  <si>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</si>
  <si>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</si>
  <si>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</si>
  <si>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</si>
  <si>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</si>
  <si>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</si>
  <si>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</si>
  <si>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</si>
  <si>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</si>
  <si>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</si>
  <si>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</si>
  <si>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</si>
  <si>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</si>
  <si>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</si>
  <si>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</si>
  <si>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</si>
  <si>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</si>
  <si>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</si>
  <si>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</si>
  <si>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</si>
  <si>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</si>
  <si>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</si>
  <si>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</si>
  <si>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</si>
  <si>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</si>
  <si>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</si>
  <si>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</si>
  <si>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</si>
  <si>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</si>
  <si>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</si>
  <si>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</si>
  <si>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</si>
  <si>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</si>
  <si>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</si>
  <si>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</si>
  <si>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</si>
  <si>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</si>
  <si>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</si>
  <si>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</si>
  <si>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</si>
  <si>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</si>
  <si>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</si>
  <si>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</si>
  <si>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</si>
  <si>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</si>
  <si>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</si>
  <si>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</si>
  <si>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</si>
  <si>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</si>
  <si>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</si>
  <si>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</si>
  <si>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</si>
  <si>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</si>
  <si>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</si>
  <si>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</si>
  <si>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</si>
  <si>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</si>
  <si>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</si>
  <si>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</si>
  <si>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</si>
  <si>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</si>
  <si>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</si>
  <si>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</si>
  <si>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</si>
  <si>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</si>
  <si>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</si>
  <si>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</si>
  <si>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</si>
  <si>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</si>
  <si>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</si>
  <si>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</si>
  <si>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</si>
  <si>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</si>
  <si>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</si>
  <si>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</si>
  <si>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</si>
  <si>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</si>
  <si>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</si>
  <si>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</si>
  <si>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</si>
  <si>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</si>
  <si>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</si>
  <si>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</si>
  <si>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</si>
  <si>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</si>
  <si>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</si>
  <si>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</si>
  <si>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</si>
  <si>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</si>
  <si>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</si>
  <si>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</si>
  <si>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</si>
  <si>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</si>
  <si>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</si>
  <si>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</si>
  <si>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</si>
  <si>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</si>
  <si>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</si>
  <si>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</si>
  <si>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</si>
  <si>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</si>
  <si>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</si>
  <si>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</si>
  <si>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</si>
  <si>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</si>
  <si>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</si>
  <si>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</si>
  <si>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</si>
  <si>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</si>
  <si>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</si>
  <si>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</si>
  <si>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</si>
  <si>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</si>
  <si>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</si>
  <si>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</si>
  <si>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</si>
  <si>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</si>
  <si>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</si>
  <si>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</si>
  <si>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</si>
  <si>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</si>
  <si>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</si>
  <si>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</si>
  <si>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</si>
  <si>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</si>
  <si>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</si>
  <si>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</si>
  <si>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</si>
  <si>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</si>
  <si>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</si>
  <si>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</si>
  <si>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</si>
  <si>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</si>
  <si>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</si>
  <si>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</si>
  <si>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</si>
  <si>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</si>
  <si>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</si>
  <si>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</si>
  <si>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</si>
  <si>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</si>
  <si>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</si>
  <si>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</si>
  <si>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</si>
  <si>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</si>
  <si>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</si>
  <si>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</si>
  <si>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</si>
  <si>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</si>
  <si>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</si>
  <si>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</si>
  <si>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</si>
  <si>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</si>
  <si>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</si>
  <si>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</si>
  <si>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</si>
  <si>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</si>
  <si>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</si>
  <si>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</si>
  <si>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</si>
  <si>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</si>
  <si>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</si>
  <si>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</si>
  <si>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</si>
  <si>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</si>
  <si>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</si>
  <si>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</si>
  <si>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</si>
  <si>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</si>
  <si>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</si>
  <si>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</si>
  <si>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</si>
  <si>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</si>
  <si>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</si>
  <si>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</si>
  <si>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</si>
  <si>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</si>
  <si>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</si>
  <si>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</si>
  <si>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</si>
  <si>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</si>
  <si>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</si>
  <si>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</si>
  <si>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</si>
  <si>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</si>
  <si>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</si>
  <si>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</si>
  <si>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</si>
  <si>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</si>
  <si>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</si>
  <si>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</si>
  <si>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</si>
  <si>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</si>
  <si>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</si>
  <si>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</si>
  <si>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</si>
  <si>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</si>
  <si>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</si>
  <si>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</si>
  <si>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</si>
  <si>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</si>
  <si>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</si>
  <si>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</si>
  <si>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</si>
  <si>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</si>
  <si>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</si>
  <si>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</si>
  <si>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</si>
  <si>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</si>
  <si>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</si>
  <si>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</si>
  <si>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</si>
  <si>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</si>
  <si>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</si>
  <si>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</si>
  <si>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</si>
  <si>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</si>
  <si>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</si>
  <si>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</si>
  <si>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</si>
  <si>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</si>
  <si>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</si>
  <si>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</si>
  <si>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</si>
  <si>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</si>
  <si>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</si>
  <si>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</si>
  <si>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</si>
  <si>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</si>
  <si>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</si>
  <si>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</si>
  <si>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</si>
  <si>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</si>
  <si>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</si>
  <si>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</si>
  <si>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</si>
  <si>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</si>
  <si>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</si>
  <si>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</si>
  <si>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</si>
  <si>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</si>
  <si>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</si>
  <si>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</si>
  <si>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</si>
  <si>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</si>
  <si>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</si>
  <si>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</si>
  <si>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</si>
  <si>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</si>
  <si>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</si>
  <si>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</si>
  <si>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</si>
  <si>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</si>
  <si>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</si>
  <si>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</si>
  <si>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</si>
  <si>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</si>
  <si>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</si>
  <si>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</si>
  <si>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</si>
  <si>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</si>
  <si>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</si>
  <si>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</si>
  <si>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</si>
  <si>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</si>
  <si>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</si>
  <si>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</si>
  <si>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</si>
  <si>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</si>
  <si>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</si>
  <si>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</si>
  <si>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</si>
  <si>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</si>
  <si>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</si>
  <si>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</si>
  <si>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</si>
  <si>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</si>
  <si>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</si>
  <si>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</si>
  <si>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</si>
  <si>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</si>
  <si>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</si>
  <si>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</si>
  <si>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</si>
  <si>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</si>
  <si>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</si>
  <si>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</si>
  <si>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</si>
  <si>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</si>
  <si>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</si>
  <si>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</si>
  <si>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</si>
  <si>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</si>
  <si>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</si>
  <si>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</si>
  <si>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</si>
  <si>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</si>
  <si>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</si>
  <si>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</si>
  <si>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</si>
  <si>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</si>
  <si>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</si>
  <si>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</si>
  <si>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</si>
  <si>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</si>
  <si>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</si>
  <si>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</si>
  <si>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</si>
  <si>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</si>
  <si>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</si>
  <si>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</si>
  <si>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</si>
  <si>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</si>
  <si>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</si>
  <si>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</si>
  <si>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</si>
  <si>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</si>
  <si>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</si>
  <si>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</si>
  <si>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</si>
  <si>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</si>
  <si>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</si>
  <si>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</si>
  <si>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</si>
  <si>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</si>
  <si>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</si>
  <si>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</si>
  <si>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</si>
  <si>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</si>
  <si>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</si>
  <si>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</si>
  <si>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</si>
  <si>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</si>
  <si>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</si>
  <si>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</si>
  <si>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</si>
  <si>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</si>
  <si>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</si>
  <si>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</si>
  <si>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</si>
  <si>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</si>
  <si>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</si>
  <si>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</si>
  <si>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</si>
  <si>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</si>
  <si>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</si>
  <si>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</si>
  <si>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</si>
  <si>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</si>
  <si>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</si>
  <si>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</si>
  <si>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</si>
  <si>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</si>
  <si>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</si>
  <si>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</si>
  <si>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</si>
  <si>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</si>
  <si>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</si>
  <si>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</si>
  <si>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</si>
  <si>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</si>
  <si>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</si>
  <si>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</si>
  <si>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</si>
  <si>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</si>
  <si>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</si>
  <si>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</si>
  <si>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</si>
  <si>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</si>
  <si>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</si>
  <si>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</si>
  <si>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</si>
  <si>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</si>
  <si>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</si>
  <si>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</si>
  <si>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</si>
  <si>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</si>
  <si>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</si>
  <si>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</si>
  <si>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</si>
  <si>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</si>
  <si>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</si>
  <si>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</si>
  <si>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</si>
  <si>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</si>
  <si>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</si>
  <si>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</si>
  <si>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</si>
  <si>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</si>
  <si>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</si>
  <si>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</si>
  <si>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</si>
  <si>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</si>
  <si>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</si>
  <si>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</si>
  <si>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</si>
  <si>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</si>
  <si>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</si>
  <si>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</si>
  <si>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</si>
  <si>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</si>
  <si>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</si>
  <si>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</si>
  <si>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</si>
  <si>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</si>
  <si>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</si>
  <si>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</si>
  <si>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</si>
  <si>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</si>
  <si>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</si>
  <si>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</si>
  <si>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</si>
  <si>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</si>
  <si>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</si>
  <si>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</si>
  <si>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</si>
  <si>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</si>
  <si>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</si>
  <si>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</si>
  <si>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</si>
  <si>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</si>
  <si>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</si>
  <si>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</si>
  <si>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</si>
  <si>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</si>
  <si>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</si>
  <si>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</si>
  <si>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</si>
  <si>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</si>
  <si>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</si>
  <si>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</si>
  <si>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</si>
  <si>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</si>
  <si>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</si>
  <si>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</si>
  <si>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</si>
  <si>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</si>
  <si>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</si>
  <si>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</si>
  <si>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</si>
  <si>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</si>
  <si>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</si>
  <si>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</si>
  <si>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</si>
  <si>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</si>
  <si>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</si>
  <si>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</si>
  <si>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</si>
  <si>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</si>
  <si>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</si>
  <si>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</si>
  <si>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</si>
  <si>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</si>
  <si>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</si>
  <si>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</si>
  <si>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</si>
  <si>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</si>
  <si>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</si>
  <si>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</si>
  <si>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</si>
  <si>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</si>
  <si>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</si>
  <si>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</si>
  <si>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</si>
  <si>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</si>
  <si>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</si>
  <si>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</si>
  <si>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</si>
  <si>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</si>
  <si>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</si>
  <si>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</si>
  <si>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</si>
  <si>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</si>
  <si>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</si>
  <si>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</si>
  <si>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</si>
  <si>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</si>
  <si>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</si>
  <si>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</si>
  <si>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</si>
  <si>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</si>
  <si>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</si>
  <si>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</si>
  <si>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</si>
  <si>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</si>
  <si>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</si>
  <si>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</si>
  <si>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</si>
  <si>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</si>
  <si>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</si>
  <si>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</si>
  <si>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</si>
  <si>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</si>
  <si>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</si>
  <si>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</si>
  <si>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</si>
  <si>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</si>
  <si>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</si>
  <si>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</si>
  <si>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</si>
  <si>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</si>
  <si>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</si>
  <si>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</si>
  <si>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</si>
  <si>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</si>
  <si>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</si>
  <si>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</si>
  <si>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</si>
  <si>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</si>
  <si>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</si>
  <si>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</si>
  <si>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</si>
  <si>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</si>
  <si>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</si>
  <si>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</si>
  <si>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</si>
  <si>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</si>
  <si>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</si>
  <si>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</si>
  <si>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</si>
  <si>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</si>
  <si>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</si>
  <si>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</si>
  <si>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</si>
  <si>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</si>
  <si>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</si>
  <si>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</si>
  <si>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</si>
  <si>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</si>
  <si>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</si>
  <si>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</si>
  <si>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</si>
  <si>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</si>
  <si>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</si>
  <si>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</si>
  <si>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</si>
  <si>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</si>
  <si>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</si>
  <si>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</si>
  <si>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</si>
  <si>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</si>
  <si>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</si>
  <si>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</si>
  <si>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</si>
  <si>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</si>
  <si>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</si>
  <si>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</si>
  <si>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</si>
  <si>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</si>
  <si>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</si>
  <si>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</si>
  <si>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</si>
  <si>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</si>
  <si>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</si>
  <si>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</si>
  <si>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</si>
  <si>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</si>
  <si>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</si>
  <si>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</si>
  <si>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</si>
  <si>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</si>
  <si>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</si>
  <si>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</si>
  <si>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</si>
  <si>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</si>
  <si>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</si>
  <si>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</si>
  <si>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</si>
  <si>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</si>
  <si>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</si>
  <si>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</si>
  <si>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</si>
  <si>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</si>
  <si>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</si>
  <si>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</si>
  <si>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</si>
  <si>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</si>
  <si>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</si>
  <si>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</si>
  <si>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</si>
  <si>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</si>
  <si>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</si>
  <si>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</si>
  <si>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</si>
  <si>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</si>
  <si>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</si>
  <si>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</si>
  <si>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</si>
  <si>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</si>
  <si>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</si>
  <si>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</si>
  <si>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</si>
  <si>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</si>
  <si>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</si>
  <si>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</si>
  <si>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</si>
  <si>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</si>
  <si>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</si>
  <si>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</si>
  <si>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</si>
  <si>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</si>
  <si>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</si>
  <si>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</si>
  <si>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</si>
  <si>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</si>
  <si>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</si>
  <si>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</si>
  <si>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</si>
  <si>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</si>
  <si>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</si>
  <si>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</si>
  <si>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</si>
  <si>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</si>
  <si>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</si>
  <si>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</si>
  <si>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</si>
  <si>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</si>
  <si>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</si>
  <si>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</si>
  <si>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</si>
  <si>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</si>
  <si>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</si>
  <si>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</si>
  <si>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</si>
  <si>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</si>
  <si>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</si>
  <si>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</si>
  <si>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</si>
  <si>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</si>
  <si>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</si>
  <si>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</si>
  <si>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</si>
  <si>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</si>
  <si>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</si>
  <si>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</si>
  <si>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</si>
  <si>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</si>
  <si>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</si>
  <si>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</si>
  <si>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</si>
  <si>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</si>
  <si>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</si>
  <si>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</si>
  <si>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</si>
  <si>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</si>
  <si>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</si>
  <si>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</si>
  <si>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</si>
  <si>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</si>
  <si>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</si>
  <si>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</si>
  <si>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</si>
  <si>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</si>
  <si>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</si>
  <si>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</si>
  <si>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</si>
  <si>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</si>
  <si>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</si>
  <si>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</si>
  <si>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</si>
  <si>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</si>
  <si>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</si>
  <si>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</si>
  <si>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</si>
  <si>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</si>
  <si>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</si>
  <si>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</si>
  <si>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</si>
  <si>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</si>
  <si>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</si>
  <si>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</si>
  <si>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</si>
  <si>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</si>
  <si>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</si>
  <si>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</si>
  <si>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</si>
  <si>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</si>
  <si>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</si>
  <si>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</si>
  <si>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</si>
  <si>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</si>
  <si>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</si>
  <si>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</si>
  <si>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</si>
  <si>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</si>
  <si>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</si>
  <si>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</si>
  <si>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</si>
  <si>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</si>
  <si>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</si>
  <si>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</si>
  <si>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</si>
  <si>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</si>
  <si>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</si>
  <si>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</si>
  <si>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</si>
  <si>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</si>
  <si>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</si>
  <si>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</si>
  <si>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</si>
  <si>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</si>
  <si>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</si>
  <si>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</si>
  <si>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</si>
  <si>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</si>
  <si>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</si>
  <si>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</si>
  <si>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</si>
  <si>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</si>
  <si>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</si>
  <si>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</si>
  <si>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</si>
  <si>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</si>
  <si>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</si>
  <si>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</si>
  <si>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</si>
  <si>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</si>
  <si>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</si>
  <si>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</si>
  <si>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</si>
  <si>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</si>
  <si>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</si>
  <si>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</si>
  <si>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</si>
  <si>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</si>
  <si>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</si>
  <si>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</si>
  <si>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</si>
  <si>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</si>
  <si>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</si>
  <si>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</si>
  <si>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</si>
  <si>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</si>
  <si>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</si>
  <si>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</si>
  <si>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</si>
  <si>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</si>
  <si>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</si>
  <si>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</si>
  <si>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</si>
  <si>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</si>
  <si>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</si>
  <si>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</si>
  <si>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</si>
  <si>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</si>
  <si>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</si>
  <si>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</si>
  <si>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</si>
  <si>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</si>
  <si>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</si>
  <si>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</si>
  <si>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</si>
  <si>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</si>
  <si>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</si>
  <si>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</si>
  <si>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</si>
  <si>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</si>
  <si>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</si>
  <si>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</si>
  <si>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</si>
  <si>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</si>
  <si>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</si>
  <si>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</si>
  <si>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</si>
  <si>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</si>
  <si>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</si>
  <si>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</si>
  <si>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</si>
  <si>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</si>
  <si>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</si>
  <si>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</si>
  <si>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</si>
  <si>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</si>
  <si>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</si>
  <si>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</si>
  <si>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</si>
  <si>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</si>
  <si>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</si>
  <si>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</si>
  <si>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</si>
  <si>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</si>
  <si>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</si>
  <si>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</si>
  <si>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</si>
  <si>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</si>
  <si>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</si>
  <si>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</si>
  <si>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</si>
  <si>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</si>
  <si>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</si>
  <si>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</si>
  <si>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</si>
  <si>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</si>
  <si>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</si>
  <si>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</si>
  <si>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</si>
  <si>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</si>
  <si>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</si>
  <si>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</si>
  <si>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</si>
  <si>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</si>
  <si>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</si>
  <si>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</si>
  <si>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</si>
  <si>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</si>
  <si>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</si>
  <si>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</si>
  <si>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</si>
  <si>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</si>
  <si>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</si>
  <si>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</si>
  <si>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</si>
  <si>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</si>
  <si>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</si>
  <si>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</si>
  <si>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</si>
  <si>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</si>
  <si>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</si>
  <si>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</si>
  <si>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</si>
  <si>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</si>
  <si>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</si>
  <si>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</si>
  <si>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</si>
  <si>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</si>
  <si>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</si>
  <si>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</si>
  <si>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</si>
  <si>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</si>
  <si>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</si>
  <si>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</si>
  <si>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</si>
  <si>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</si>
  <si>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</si>
  <si>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</si>
  <si>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</si>
  <si>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</si>
  <si>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</si>
  <si>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</si>
  <si>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</si>
  <si>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</si>
  <si>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</si>
  <si>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</si>
  <si>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</si>
  <si>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</si>
  <si>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</si>
  <si>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</si>
  <si>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</si>
  <si>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</si>
  <si>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</si>
  <si>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</si>
  <si>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</si>
  <si>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</si>
  <si>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</si>
  <si>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</si>
  <si>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</si>
  <si>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</si>
  <si>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</si>
  <si>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</si>
  <si>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</si>
  <si>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</si>
  <si>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</si>
  <si>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</si>
  <si>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</si>
  <si>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</si>
  <si>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</si>
  <si>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</si>
  <si>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</si>
  <si>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</si>
  <si>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</si>
  <si>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</si>
  <si>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</si>
  <si>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</si>
  <si>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</si>
  <si>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</si>
  <si>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</si>
  <si>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</si>
  <si>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</si>
  <si>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</si>
  <si>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</si>
  <si>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</si>
  <si>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</si>
  <si>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</si>
  <si>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</si>
  <si>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</si>
  <si>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</si>
  <si>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</si>
  <si>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</si>
  <si>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</si>
  <si>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</si>
  <si>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</si>
  <si>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</si>
  <si>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</si>
  <si>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</si>
  <si>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</si>
  <si>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</si>
  <si>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</si>
  <si>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</si>
  <si>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</si>
  <si>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</si>
  <si>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</si>
  <si>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</si>
  <si>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</si>
  <si>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</si>
  <si>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</si>
  <si>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</si>
  <si>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</si>
  <si>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</si>
  <si>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</si>
  <si>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</si>
  <si>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</si>
  <si>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</si>
  <si>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</si>
  <si>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</si>
  <si>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</si>
  <si>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</si>
  <si>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</si>
  <si>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</si>
  <si>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</si>
  <si>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</si>
  <si>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</si>
  <si>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</si>
  <si>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</si>
  <si>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</si>
  <si>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</si>
  <si>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</si>
  <si>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</si>
  <si>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</si>
  <si>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</si>
  <si>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</si>
  <si>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</si>
  <si>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</si>
  <si>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</si>
  <si>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</si>
  <si>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</si>
  <si>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</si>
  <si>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</si>
  <si>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</si>
  <si>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</si>
  <si>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</si>
  <si>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</si>
  <si>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</si>
  <si>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</si>
  <si>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</si>
  <si>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</si>
  <si>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</si>
  <si>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</si>
  <si>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</si>
  <si>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</si>
  <si>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</si>
  <si>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</si>
  <si>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</si>
  <si>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</si>
  <si>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</si>
  <si>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</si>
  <si>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</si>
  <si>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</si>
  <si>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</si>
  <si>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</si>
  <si>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</si>
  <si>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</si>
  <si>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</si>
  <si>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</si>
  <si>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</si>
  <si>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</si>
  <si>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</si>
  <si>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</si>
  <si>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</si>
  <si>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</si>
  <si>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</si>
  <si>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</si>
  <si>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</si>
  <si>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</si>
  <si>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</si>
  <si>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</si>
  <si>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</si>
  <si>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</si>
  <si>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</si>
  <si>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</si>
  <si>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</si>
  <si>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</si>
  <si>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</si>
  <si>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</si>
  <si>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</si>
  <si>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</si>
  <si>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</si>
  <si>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</si>
  <si>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</si>
  <si>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</si>
  <si>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</si>
  <si>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</si>
  <si>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</si>
  <si>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</si>
  <si>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</si>
  <si>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</si>
  <si>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</si>
  <si>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</si>
  <si>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</si>
  <si>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</si>
  <si>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</si>
  <si>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</si>
  <si>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</si>
  <si>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</si>
  <si>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</si>
  <si>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</si>
  <si>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</si>
  <si>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</si>
  <si>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</si>
  <si>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</si>
  <si>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</si>
  <si>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</si>
  <si>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</si>
  <si>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</si>
  <si>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</si>
  <si>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</si>
  <si>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</si>
  <si>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</si>
  <si>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</si>
  <si>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</si>
  <si>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</si>
  <si>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</si>
  <si>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</si>
  <si>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</si>
  <si>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</si>
  <si>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</si>
  <si>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</si>
  <si>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</si>
  <si>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</si>
  <si>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</si>
  <si>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</si>
  <si>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</si>
  <si>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</si>
  <si>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</si>
  <si>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</si>
  <si>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</si>
  <si>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</si>
  <si>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</si>
  <si>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</si>
  <si>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</si>
  <si>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</si>
  <si>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</si>
  <si>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</si>
  <si>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</si>
  <si>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</si>
  <si>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</si>
  <si>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</si>
  <si>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</si>
  <si>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</si>
  <si>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</si>
  <si>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</si>
  <si>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</si>
  <si>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</si>
  <si>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</si>
  <si>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</si>
  <si>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</si>
  <si>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</si>
  <si>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</si>
  <si>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</si>
  <si>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</si>
  <si>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</si>
  <si>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</si>
  <si>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</si>
  <si>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</si>
  <si>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</si>
  <si>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</si>
  <si>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</si>
  <si>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</si>
  <si>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</si>
  <si>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</si>
  <si>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</si>
  <si>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</si>
  <si>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</si>
  <si>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</si>
  <si>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</si>
  <si>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</si>
  <si>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</si>
  <si>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</si>
  <si>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</si>
  <si>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</si>
  <si>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</si>
  <si>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</si>
  <si>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</si>
  <si>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</si>
  <si>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</si>
  <si>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</si>
  <si>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</si>
  <si>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</si>
  <si>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</si>
  <si>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</si>
  <si>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</si>
  <si>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</si>
  <si>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</si>
  <si>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</si>
  <si>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</si>
  <si>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</si>
  <si>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</si>
  <si>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</si>
  <si>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</si>
  <si>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</si>
  <si>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</si>
  <si>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</si>
  <si>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</si>
  <si>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</si>
  <si>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</si>
  <si>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</si>
  <si>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</si>
  <si>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</si>
  <si>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</si>
  <si>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</si>
  <si>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</si>
  <si>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</si>
  <si>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</si>
  <si>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</si>
  <si>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</si>
  <si>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</si>
  <si>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</si>
  <si>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</si>
  <si>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</si>
  <si>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</si>
  <si>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</si>
  <si>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</si>
  <si>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</si>
  <si>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</si>
  <si>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</si>
  <si>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</si>
  <si>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</si>
  <si>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</si>
  <si>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</si>
  <si>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</si>
  <si>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</si>
  <si>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</si>
  <si>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</si>
  <si>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</si>
  <si>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</si>
  <si>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</si>
  <si>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</si>
  <si>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</si>
  <si>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</si>
  <si>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</si>
  <si>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</si>
  <si>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</si>
  <si>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</si>
  <si>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</si>
  <si>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</si>
  <si>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</si>
  <si>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</si>
  <si>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</si>
  <si>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</si>
  <si>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</si>
  <si>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</si>
  <si>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</si>
  <si>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</si>
  <si>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</si>
  <si>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</si>
  <si>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</si>
  <si>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</si>
  <si>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</si>
  <si>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</si>
  <si>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</si>
  <si>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</si>
  <si>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</si>
  <si>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</si>
  <si>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</si>
  <si>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</si>
  <si>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</si>
  <si>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</si>
  <si>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</si>
  <si>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</si>
  <si>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</si>
  <si>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</si>
  <si>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</si>
  <si>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</si>
  <si>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</si>
  <si>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</si>
  <si>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</si>
  <si>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</si>
  <si>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</si>
  <si>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</si>
  <si>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</si>
  <si>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</si>
  <si>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</si>
  <si>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</si>
  <si>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</si>
  <si>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</si>
  <si>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</si>
  <si>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</si>
  <si>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</si>
  <si>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</si>
  <si>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</si>
  <si>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</si>
  <si>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</si>
  <si>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</si>
  <si>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</si>
  <si>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</si>
  <si>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</si>
  <si>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</si>
  <si>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</si>
  <si>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</si>
  <si>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</si>
  <si>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</si>
  <si>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</si>
  <si>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</si>
  <si>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</si>
  <si>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</si>
  <si>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</si>
  <si>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</si>
  <si>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</si>
  <si>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</si>
  <si>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</si>
  <si>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</si>
  <si>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</si>
  <si>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</si>
  <si>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</si>
  <si>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</si>
  <si>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</si>
  <si>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</si>
  <si>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</si>
  <si>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</si>
  <si>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</si>
  <si>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</si>
  <si>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</si>
  <si>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</si>
  <si>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</si>
  <si>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</si>
  <si>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</si>
  <si>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</si>
  <si>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</si>
  <si>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</si>
  <si>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</si>
  <si>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</si>
  <si>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</si>
  <si>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</si>
  <si>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</si>
  <si>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</si>
  <si>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</si>
  <si>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</si>
  <si>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</si>
  <si>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</si>
  <si>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</si>
  <si>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</si>
  <si>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</si>
  <si>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</si>
  <si>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</si>
  <si>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</si>
  <si>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</si>
  <si>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</si>
  <si>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</si>
  <si>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</si>
  <si>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</si>
  <si>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</si>
  <si>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</si>
  <si>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</si>
  <si>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</si>
  <si>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</si>
  <si>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</si>
  <si>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</si>
  <si>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</si>
  <si>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</si>
  <si>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</si>
  <si>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</si>
  <si>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</si>
  <si>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</si>
  <si>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</si>
  <si>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</si>
  <si>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</si>
  <si>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</si>
  <si>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</si>
  <si>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</si>
  <si>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</si>
  <si>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</si>
  <si>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</si>
  <si>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</si>
  <si>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</si>
  <si>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</si>
  <si>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</si>
  <si>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</si>
  <si>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</si>
  <si>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</si>
  <si>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</si>
  <si>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</si>
  <si>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</si>
  <si>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</si>
  <si>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</si>
  <si>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</si>
  <si>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</si>
  <si>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</si>
  <si>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</si>
  <si>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</si>
  <si>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</si>
  <si>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</si>
  <si>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</si>
  <si>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</si>
  <si>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</si>
  <si>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</si>
  <si>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</si>
  <si>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</si>
  <si>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</si>
  <si>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</si>
  <si>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</si>
  <si>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</si>
  <si>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</si>
  <si>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</si>
  <si>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</si>
  <si>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</si>
  <si>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</si>
  <si>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</si>
  <si>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</si>
  <si>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</si>
  <si>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</si>
  <si>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</si>
  <si>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</si>
  <si>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</si>
  <si>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</si>
  <si>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</si>
  <si>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</si>
  <si>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</si>
  <si>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</si>
  <si>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</si>
  <si>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</si>
  <si>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</si>
  <si>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</si>
  <si>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</si>
  <si>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</si>
  <si>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</si>
  <si>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</si>
  <si>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</si>
  <si>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</si>
  <si>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</si>
  <si>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</si>
  <si>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</si>
  <si>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</si>
  <si>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</si>
  <si>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</si>
  <si>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</si>
  <si>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</si>
  <si>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</si>
  <si>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</si>
  <si>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</si>
  <si>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</si>
  <si>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</si>
  <si>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</si>
  <si>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</si>
  <si>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</si>
  <si>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</si>
  <si>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</si>
  <si>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</si>
  <si>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</si>
  <si>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</si>
  <si>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</si>
  <si>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</si>
  <si>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</si>
  <si>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</si>
  <si>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</si>
  <si>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</si>
  <si>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</si>
  <si>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</si>
  <si>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</si>
  <si>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</si>
  <si>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</si>
  <si>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</si>
  <si>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</si>
  <si>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</si>
  <si>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</si>
  <si>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</si>
  <si>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</si>
  <si>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</si>
  <si>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</si>
  <si>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</si>
  <si>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</si>
  <si>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</si>
  <si>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</si>
  <si>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</si>
  <si>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</si>
  <si>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</si>
  <si>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</si>
  <si>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</si>
  <si>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</si>
  <si>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</si>
  <si>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</si>
  <si>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</si>
  <si>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</si>
  <si>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</si>
  <si>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</si>
  <si>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</si>
  <si>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</si>
  <si>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</si>
  <si>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</si>
  <si>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</si>
  <si>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</si>
  <si>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</si>
  <si>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</si>
  <si>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</si>
  <si>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</si>
  <si>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</si>
  <si>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</si>
  <si>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</si>
  <si>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</si>
  <si>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</si>
  <si>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</si>
  <si>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</si>
  <si>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</si>
  <si>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</si>
  <si>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</si>
  <si>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</si>
  <si>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</si>
  <si>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</si>
  <si>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</si>
  <si>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</si>
  <si>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</si>
  <si>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</si>
  <si>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</si>
  <si>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</si>
  <si>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</si>
  <si>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</si>
  <si>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</si>
  <si>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</si>
  <si>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</si>
  <si>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</si>
  <si>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</si>
  <si>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</si>
  <si>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</si>
  <si>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</si>
  <si>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</si>
  <si>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</si>
  <si>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</si>
  <si>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</si>
  <si>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</si>
  <si>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</si>
  <si>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</si>
  <si>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</si>
  <si>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</si>
  <si>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</si>
  <si>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</si>
  <si>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</si>
  <si>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</si>
  <si>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</si>
  <si>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</si>
  <si>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</si>
  <si>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</si>
  <si>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</si>
  <si>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</si>
  <si>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</si>
  <si>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</si>
  <si>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</si>
  <si>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</si>
  <si>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</si>
  <si>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</si>
  <si>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</si>
  <si>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</si>
  <si>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</si>
  <si>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</si>
  <si>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</si>
  <si>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</si>
  <si>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</si>
  <si>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</si>
  <si>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</si>
  <si>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</si>
  <si>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</si>
  <si>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</si>
  <si>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</si>
  <si>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</si>
  <si>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</si>
  <si>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</si>
  <si>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</si>
  <si>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</si>
  <si>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</si>
  <si>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</si>
  <si>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</si>
  <si>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</si>
  <si>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</si>
  <si>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</si>
  <si>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</si>
  <si>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</si>
  <si>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</si>
  <si>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</si>
  <si>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</si>
  <si>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</si>
  <si>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</si>
  <si>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</si>
  <si>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</si>
  <si>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</si>
  <si>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</si>
  <si>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</si>
  <si>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</si>
  <si>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</si>
  <si>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</si>
  <si>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</si>
  <si>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</si>
  <si>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</si>
  <si>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</si>
  <si>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</si>
  <si>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</si>
  <si>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</si>
  <si>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</si>
  <si>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</si>
  <si>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</si>
  <si>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</si>
  <si>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</si>
  <si>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</si>
  <si>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</si>
  <si>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</si>
  <si>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</si>
  <si>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</si>
  <si>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</si>
  <si>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</si>
  <si>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</si>
  <si>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</si>
  <si>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</si>
  <si>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</si>
  <si>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</si>
  <si>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</si>
  <si>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</si>
  <si>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</si>
  <si>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</si>
  <si>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</si>
  <si>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</si>
  <si>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</si>
  <si>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</si>
  <si>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</si>
  <si>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</si>
  <si>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</si>
  <si>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</si>
  <si>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</si>
  <si>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</si>
  <si>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</si>
  <si>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</si>
  <si>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</si>
  <si>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</si>
  <si>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</si>
  <si>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</si>
  <si>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</si>
  <si>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</si>
  <si>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</si>
  <si>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</si>
  <si>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</si>
  <si>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</si>
  <si>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</si>
  <si>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</si>
  <si>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</si>
  <si>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</si>
  <si>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</si>
  <si>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</si>
  <si>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</si>
  <si>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</si>
  <si>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</si>
  <si>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</si>
  <si>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</si>
  <si>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</si>
  <si>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</si>
  <si>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</si>
  <si>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</si>
  <si>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</si>
  <si>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</si>
  <si>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</si>
  <si>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</si>
  <si>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</si>
  <si>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</si>
  <si>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</si>
  <si>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</si>
  <si>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</si>
  <si>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</si>
  <si>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</si>
  <si>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</si>
  <si>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</si>
  <si>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</si>
  <si>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</si>
  <si>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</si>
  <si>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</si>
  <si>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</si>
  <si>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</si>
  <si>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</si>
  <si>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</si>
  <si>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</si>
  <si>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</si>
  <si>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</si>
  <si>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</si>
  <si>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</si>
  <si>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</si>
  <si>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</si>
  <si>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</si>
  <si>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</si>
  <si>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</si>
  <si>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</si>
  <si>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</si>
  <si>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</si>
  <si>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</si>
  <si>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</si>
  <si>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</si>
  <si>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</si>
  <si>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</si>
  <si>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</si>
  <si>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</si>
  <si>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</si>
  <si>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</si>
  <si>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</si>
  <si>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</si>
  <si>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</si>
  <si>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</si>
  <si>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</si>
  <si>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</si>
  <si>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</si>
  <si>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</si>
  <si>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</si>
  <si>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</si>
  <si>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</si>
  <si>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</si>
  <si>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</si>
  <si>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</si>
  <si>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</si>
  <si>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</si>
  <si>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</si>
  <si>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</si>
  <si>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</si>
  <si>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</si>
  <si>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</si>
  <si>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</si>
  <si>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</si>
  <si>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</si>
  <si>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</si>
  <si>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</si>
  <si>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</si>
  <si>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</si>
  <si>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</si>
  <si>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</si>
  <si>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</si>
  <si>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</si>
  <si>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</si>
  <si>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</si>
  <si>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</si>
  <si>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</si>
  <si>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</si>
  <si>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</si>
  <si>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</si>
  <si>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</si>
  <si>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</si>
  <si>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</si>
  <si>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</si>
  <si>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</si>
  <si>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</si>
  <si>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</si>
  <si>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</si>
  <si>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</si>
  <si>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</si>
  <si>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</si>
  <si>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</si>
  <si>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</si>
  <si>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</si>
  <si>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</si>
  <si>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</si>
  <si>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</si>
  <si>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</si>
  <si>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</si>
  <si>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</si>
  <si>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</si>
  <si>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</si>
  <si>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</si>
  <si>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</si>
  <si>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</si>
  <si>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</si>
  <si>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</si>
  <si>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</si>
  <si>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</si>
  <si>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</si>
  <si>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</si>
  <si>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</si>
  <si>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</si>
  <si>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</si>
  <si>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</si>
  <si>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</si>
  <si>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</si>
  <si>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</si>
  <si>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</si>
  <si>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</si>
  <si>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</si>
  <si>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</si>
  <si>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</si>
  <si>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</si>
  <si>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</si>
  <si>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</si>
  <si>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</si>
  <si>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</si>
  <si>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</si>
  <si>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</si>
  <si>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</si>
  <si>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</si>
  <si>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</si>
  <si>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</si>
  <si>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</si>
  <si>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</si>
  <si>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</si>
  <si>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</si>
  <si>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</si>
  <si>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</si>
  <si>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</si>
  <si>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</si>
  <si>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</si>
  <si>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</si>
  <si>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</si>
  <si>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</si>
  <si>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</si>
  <si>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</si>
  <si>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</si>
  <si>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</si>
  <si>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</si>
  <si>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</si>
  <si>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</si>
  <si>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</si>
  <si>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</si>
  <si>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</si>
  <si>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</si>
  <si>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</si>
  <si>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</si>
  <si>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</si>
  <si>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</si>
  <si>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</si>
  <si>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</si>
  <si>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</si>
  <si>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</si>
  <si>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</si>
  <si>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</si>
  <si>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</si>
  <si>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</si>
  <si>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</si>
  <si>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</si>
  <si>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</si>
  <si>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</si>
  <si>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</si>
  <si>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</si>
  <si>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</si>
  <si>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</si>
  <si>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</si>
  <si>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</si>
  <si>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</si>
  <si>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</si>
  <si>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</si>
  <si>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</si>
  <si>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</si>
  <si>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</si>
  <si>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</si>
  <si>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</si>
  <si>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</si>
  <si>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</si>
  <si>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</si>
  <si>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</si>
  <si>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</si>
  <si>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</si>
  <si>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</si>
  <si>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</si>
  <si>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</si>
  <si>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</si>
  <si>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</si>
  <si>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</si>
  <si>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</si>
  <si>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</si>
  <si>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</si>
  <si>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</si>
  <si>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</si>
  <si>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</si>
  <si>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</si>
  <si>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</si>
  <si>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</si>
  <si>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</si>
  <si>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</si>
  <si>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</si>
  <si>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</si>
  <si>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</si>
  <si>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</si>
  <si>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</si>
  <si>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</si>
  <si>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</si>
  <si>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</si>
  <si>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</si>
  <si>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</si>
  <si>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</si>
  <si>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</si>
  <si>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</si>
  <si>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</si>
  <si>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</si>
  <si>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</si>
  <si>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</si>
  <si>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</si>
  <si>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</si>
  <si>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</si>
  <si>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</si>
  <si>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</si>
  <si>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</si>
  <si>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</si>
  <si>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</si>
  <si>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</si>
  <si>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</si>
  <si>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</si>
  <si>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</si>
  <si>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</si>
  <si>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</si>
  <si>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</si>
  <si>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</si>
  <si>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</si>
  <si>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</si>
  <si>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</si>
  <si>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</si>
  <si>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</si>
  <si>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</si>
  <si>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</si>
  <si>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</si>
  <si>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</si>
  <si>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</si>
  <si>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</si>
  <si>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</si>
  <si>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</si>
  <si>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</si>
  <si>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</si>
  <si>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</si>
  <si>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</si>
  <si>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</si>
  <si>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</si>
  <si>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</si>
  <si>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</si>
  <si>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</si>
  <si>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</si>
  <si>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</si>
  <si>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</si>
  <si>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</si>
  <si>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</si>
  <si>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</si>
  <si>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</si>
  <si>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</si>
  <si>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</si>
  <si>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</si>
  <si>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</si>
  <si>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</si>
  <si>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</si>
  <si>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</si>
  <si>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</si>
  <si>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</si>
  <si>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</si>
  <si>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</si>
  <si>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</si>
  <si>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</si>
  <si>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</si>
  <si>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</si>
  <si>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</si>
  <si>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</si>
  <si>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</si>
  <si>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</si>
  <si>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</si>
  <si>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</si>
  <si>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</si>
  <si>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</si>
  <si>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</si>
  <si>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</si>
  <si>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</si>
  <si>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</si>
  <si>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</si>
  <si>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</si>
  <si>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</si>
  <si>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</si>
  <si>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</si>
  <si>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</si>
  <si>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</si>
  <si>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</si>
  <si>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</si>
  <si>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</si>
  <si>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</si>
  <si>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</si>
  <si>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</si>
  <si>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</si>
  <si>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</si>
  <si>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</si>
  <si>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</si>
  <si>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</si>
  <si>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</si>
  <si>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</si>
  <si>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</si>
  <si>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</si>
  <si>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</si>
  <si>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</si>
  <si>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</si>
  <si>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</si>
  <si>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</si>
  <si>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</si>
  <si>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</si>
  <si>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</si>
  <si>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</si>
  <si>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</si>
  <si>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</si>
  <si>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</si>
  <si>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</si>
  <si>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</si>
  <si>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</si>
  <si>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</si>
  <si>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</si>
  <si>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</si>
  <si>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</si>
  <si>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</si>
  <si>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</si>
  <si>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</si>
  <si>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</si>
  <si>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</si>
  <si>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</si>
  <si>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</si>
  <si>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</si>
  <si>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</si>
  <si>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</si>
  <si>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</si>
  <si>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</si>
  <si>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</si>
  <si>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</si>
  <si>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</si>
  <si>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</si>
  <si>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</si>
  <si>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</si>
  <si>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</si>
  <si>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</si>
  <si>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</si>
  <si>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</si>
  <si>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</si>
  <si>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</si>
  <si>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</si>
  <si>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</si>
  <si>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</si>
  <si>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</si>
  <si>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</si>
  <si>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</si>
  <si>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</si>
  <si>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</si>
  <si>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</si>
  <si>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</si>
  <si>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</si>
  <si>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</si>
  <si>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</si>
  <si>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</si>
  <si>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</si>
  <si>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</si>
  <si>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</si>
  <si>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</si>
  <si>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</si>
  <si>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</si>
  <si>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</si>
  <si>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</si>
  <si>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</si>
  <si>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</si>
  <si>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</si>
  <si>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</si>
  <si>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</si>
  <si>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</si>
  <si>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</si>
  <si>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</si>
  <si>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</si>
  <si>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</si>
  <si>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</si>
  <si>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</si>
  <si>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</si>
  <si>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</si>
  <si>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</si>
  <si>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</si>
  <si>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</si>
  <si>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</si>
  <si>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</si>
  <si>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</si>
  <si>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</si>
  <si>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</si>
  <si>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</si>
  <si>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</si>
  <si>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</si>
  <si>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</si>
  <si>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</si>
  <si>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</si>
  <si>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</si>
  <si>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</si>
  <si>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</si>
  <si>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</si>
  <si>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</si>
  <si>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</si>
  <si>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</si>
  <si>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</si>
  <si>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</si>
  <si>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</si>
  <si>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</si>
  <si>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</si>
  <si>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</si>
  <si>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</si>
  <si>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</si>
  <si>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</si>
  <si>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</si>
  <si>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</si>
  <si>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</si>
  <si>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</si>
  <si>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</si>
  <si>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</si>
  <si>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</si>
  <si>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</si>
  <si>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</si>
  <si>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</si>
  <si>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</si>
  <si>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</si>
  <si>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</si>
  <si>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</si>
  <si>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</si>
  <si>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</si>
  <si>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</si>
  <si>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</si>
  <si>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</si>
  <si>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</si>
  <si>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</si>
  <si>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</si>
  <si>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</si>
  <si>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</si>
  <si>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</si>
  <si>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</si>
  <si>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</si>
  <si>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</si>
  <si>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</si>
  <si>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</si>
  <si>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</si>
  <si>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</si>
  <si>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</si>
  <si>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</si>
  <si>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</si>
  <si>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</si>
  <si>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</si>
  <si>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</si>
  <si>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</si>
  <si>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</si>
  <si>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</si>
  <si>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</si>
  <si>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</si>
  <si>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</si>
  <si>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</si>
  <si>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</si>
  <si>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</si>
  <si>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</si>
  <si>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</si>
  <si>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</si>
  <si>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</si>
  <si>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</si>
  <si>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</si>
  <si>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</si>
  <si>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</si>
  <si>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</si>
  <si>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</si>
  <si>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</si>
  <si>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</si>
  <si>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</si>
  <si>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</si>
  <si>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</si>
  <si>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</si>
  <si>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</si>
  <si>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</si>
  <si>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</si>
  <si>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</si>
  <si>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</si>
  <si>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</si>
  <si>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</si>
  <si>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</si>
  <si>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</si>
  <si>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</si>
  <si>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</si>
  <si>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</si>
  <si>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</si>
  <si>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</si>
  <si>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</si>
  <si>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</si>
  <si>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</si>
  <si>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</si>
  <si>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</si>
  <si>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</si>
  <si>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</si>
  <si>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</si>
  <si>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</si>
  <si>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</si>
  <si>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</si>
  <si>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</si>
  <si>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</si>
  <si>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</si>
  <si>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</si>
  <si>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</si>
  <si>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</si>
  <si>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</si>
  <si>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</si>
  <si>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</si>
  <si>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</si>
  <si>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</si>
  <si>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</si>
  <si>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</si>
  <si>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</si>
  <si>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</si>
  <si>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</si>
  <si>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</si>
  <si>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</si>
  <si>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</si>
  <si>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</si>
  <si>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</si>
  <si>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</si>
  <si>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</si>
  <si>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</si>
  <si>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</si>
  <si>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</si>
  <si>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</si>
  <si>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</si>
  <si>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</si>
  <si>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</si>
  <si>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</si>
  <si>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</si>
  <si>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</si>
  <si>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</si>
  <si>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</si>
  <si>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</si>
  <si>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</si>
  <si>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</si>
  <si>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</si>
  <si>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</si>
  <si>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</si>
  <si>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</si>
  <si>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</si>
  <si>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</si>
  <si>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</si>
  <si>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</si>
  <si>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</si>
  <si>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</si>
  <si>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</si>
  <si>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</si>
  <si>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</si>
  <si>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</si>
  <si>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</si>
  <si>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</si>
  <si>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</si>
  <si>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</si>
  <si>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</si>
  <si>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</si>
  <si>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</si>
  <si>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</si>
  <si>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</si>
  <si>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</si>
  <si>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</si>
  <si>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</si>
  <si>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</si>
  <si>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</si>
  <si>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</si>
  <si>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</si>
  <si>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</si>
  <si>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</si>
  <si>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</si>
  <si>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</si>
  <si>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</si>
  <si>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</si>
  <si>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</si>
  <si>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</si>
  <si>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</si>
  <si>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</si>
  <si>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</si>
  <si>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</si>
  <si>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</si>
  <si>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</si>
  <si>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</si>
  <si>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</si>
  <si>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</si>
  <si>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</si>
  <si>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</si>
  <si>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</si>
  <si>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</si>
  <si>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</si>
  <si>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</si>
  <si>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</si>
  <si>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</si>
  <si>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</si>
  <si>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</si>
  <si>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</si>
  <si>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</si>
  <si>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</si>
  <si>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</si>
  <si>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</si>
  <si>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</si>
  <si>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</si>
  <si>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</si>
  <si>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</si>
  <si>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</si>
  <si>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</si>
  <si>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</si>
  <si>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</si>
  <si>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</si>
  <si>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</si>
  <si>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</si>
  <si>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</si>
  <si>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</si>
  <si>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</si>
  <si>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</si>
  <si>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</si>
  <si>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</si>
  <si>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</si>
  <si>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</si>
  <si>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</si>
  <si>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</si>
  <si>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</si>
  <si>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</si>
  <si>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</si>
  <si>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</si>
  <si>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</si>
  <si>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</si>
  <si>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</si>
  <si>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</si>
  <si>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</si>
  <si>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</si>
  <si>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</si>
  <si>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</si>
  <si>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</si>
  <si>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</si>
  <si>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</si>
  <si>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</si>
  <si>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</si>
  <si>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</si>
  <si>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</si>
  <si>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</si>
  <si>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</si>
  <si>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</si>
  <si>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</si>
  <si>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</si>
  <si>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</si>
  <si>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</si>
  <si>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</si>
  <si>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</si>
  <si>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</si>
  <si>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</si>
  <si>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</si>
  <si>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</si>
  <si>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</si>
  <si>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</si>
  <si>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</si>
  <si>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</si>
  <si>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</si>
  <si>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</si>
  <si>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</si>
  <si>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</si>
  <si>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</si>
  <si>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</si>
  <si>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</si>
  <si>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</si>
  <si>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</si>
  <si>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</si>
  <si>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</si>
  <si>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</si>
  <si>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</si>
  <si>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</si>
  <si>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</si>
  <si>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</si>
  <si>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</si>
  <si>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</si>
  <si>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</si>
  <si>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</si>
  <si>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</si>
  <si>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</si>
  <si>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</si>
  <si>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</si>
  <si>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</si>
  <si>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</si>
  <si>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</si>
  <si>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</si>
  <si>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</si>
  <si>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</si>
  <si>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</si>
  <si>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</si>
  <si>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</si>
  <si>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</si>
  <si>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</si>
  <si>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</si>
  <si>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</si>
  <si>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</si>
  <si>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</si>
  <si>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</si>
  <si>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</si>
  <si>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</si>
  <si>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</si>
  <si>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</si>
  <si>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</si>
  <si>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</si>
  <si>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</si>
  <si>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</si>
  <si>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</si>
  <si>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</si>
  <si>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</si>
  <si>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</si>
  <si>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</si>
  <si>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</si>
  <si>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</si>
  <si>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</si>
  <si>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</si>
  <si>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</si>
  <si>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</si>
  <si>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</si>
  <si>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</si>
  <si>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</si>
  <si>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</si>
  <si>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</si>
  <si>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</si>
  <si>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</si>
  <si>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</si>
  <si>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</si>
  <si>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</si>
  <si>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</si>
  <si>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</si>
  <si>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</si>
  <si>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</si>
  <si>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</si>
  <si>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</si>
  <si>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</si>
  <si>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</si>
  <si>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</si>
  <si>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</si>
  <si>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</si>
  <si>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</si>
  <si>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</si>
  <si>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</si>
  <si>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</si>
  <si>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</si>
  <si>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</si>
  <si>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</si>
  <si>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</si>
  <si>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</si>
  <si>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</si>
  <si>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</si>
  <si>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</si>
  <si>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</si>
  <si>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</si>
  <si>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</si>
  <si>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</si>
  <si>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</si>
  <si>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</si>
  <si>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</si>
  <si>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</si>
  <si>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</si>
  <si>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</si>
  <si>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</si>
  <si>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</si>
  <si>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</si>
  <si>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</si>
  <si>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</si>
  <si>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</si>
  <si>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</si>
  <si>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</si>
  <si>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</si>
  <si>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</si>
  <si>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</si>
  <si>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</si>
  <si>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</si>
  <si>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</si>
  <si>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</si>
  <si>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</si>
  <si>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</si>
  <si>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</si>
  <si>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</si>
  <si>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</si>
  <si>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</si>
  <si>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</si>
  <si>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</si>
  <si>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</si>
  <si>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</si>
  <si>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</si>
  <si>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</si>
  <si>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</si>
  <si>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</si>
  <si>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</si>
  <si>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</si>
  <si>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</si>
  <si>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</si>
  <si>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</si>
  <si>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</si>
  <si>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</si>
  <si>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</si>
  <si>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</si>
  <si>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</si>
  <si>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</si>
  <si>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</si>
  <si>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</si>
  <si>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</si>
  <si>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</si>
  <si>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</si>
  <si>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</si>
  <si>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</si>
  <si>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</si>
  <si>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</si>
  <si>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</si>
  <si>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</si>
  <si>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</si>
  <si>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</si>
  <si>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</si>
  <si>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</si>
  <si>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</si>
  <si>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</si>
  <si>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</si>
  <si>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</si>
  <si>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</si>
  <si>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</si>
  <si>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</si>
  <si>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</si>
  <si>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</si>
  <si>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</si>
  <si>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</si>
  <si>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</si>
  <si>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</si>
  <si>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</si>
  <si>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</si>
  <si>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</si>
  <si>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</si>
  <si>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</si>
  <si>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</si>
  <si>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</si>
  <si>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</si>
  <si>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</si>
  <si>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</si>
  <si>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</si>
  <si>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</si>
  <si>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</si>
  <si>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</si>
  <si>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</si>
  <si>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</si>
  <si>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</si>
  <si>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</si>
  <si>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</si>
  <si>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</si>
  <si>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</si>
  <si>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</si>
  <si>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</si>
  <si>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</si>
  <si>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</si>
  <si>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</si>
  <si>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</si>
  <si>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</si>
  <si>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</si>
  <si>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</si>
  <si>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</si>
  <si>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</si>
  <si>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</si>
  <si>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</si>
  <si>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</si>
  <si>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</si>
  <si>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</si>
  <si>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</si>
  <si>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</si>
  <si>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</si>
  <si>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</si>
  <si>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</si>
  <si>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</si>
  <si>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</si>
  <si>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</si>
  <si>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</si>
  <si>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</si>
  <si>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</si>
  <si>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</si>
  <si>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</si>
  <si>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</si>
  <si>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</si>
  <si>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</si>
  <si>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</si>
  <si>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</si>
  <si>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</si>
  <si>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</si>
  <si>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</si>
  <si>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</si>
  <si>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</si>
  <si>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</si>
  <si>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</si>
  <si>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</si>
  <si>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</si>
  <si>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</si>
  <si>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</si>
  <si>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</si>
  <si>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</si>
  <si>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</si>
  <si>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</si>
  <si>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</si>
  <si>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</si>
  <si>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</si>
  <si>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</si>
  <si>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</si>
  <si>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</si>
  <si>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</si>
  <si>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</si>
  <si>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</si>
  <si>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</si>
  <si>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</si>
  <si>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</si>
  <si>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</si>
  <si>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</si>
  <si>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</si>
  <si>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</si>
  <si>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</si>
  <si>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</si>
  <si>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</si>
  <si>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</si>
  <si>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</si>
  <si>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</si>
  <si>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</si>
  <si>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</si>
  <si>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</si>
  <si>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</si>
  <si>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</si>
  <si>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</si>
  <si>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</si>
  <si>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</si>
  <si>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</si>
  <si>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</si>
  <si>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</si>
  <si>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</si>
  <si>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</si>
  <si>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</si>
  <si>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</si>
  <si>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</si>
  <si>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</si>
  <si>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</si>
  <si>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</si>
  <si>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</si>
  <si>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</si>
  <si>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</si>
  <si>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</si>
  <si>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</si>
  <si>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</si>
  <si>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</si>
  <si>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</si>
  <si>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</si>
  <si>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</si>
  <si>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</si>
  <si>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</si>
  <si>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</si>
  <si>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</si>
  <si>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</si>
  <si>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</si>
  <si>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</si>
  <si>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</si>
  <si>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</si>
  <si>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</si>
  <si>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</si>
  <si>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</si>
  <si>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</si>
  <si>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</si>
  <si>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</si>
  <si>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</si>
  <si>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</si>
  <si>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</si>
  <si>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</si>
  <si>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</si>
  <si>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</si>
  <si>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</si>
  <si>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</si>
  <si>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</si>
  <si>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</si>
  <si>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</si>
  <si>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</si>
  <si>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</si>
  <si>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</si>
  <si>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</si>
  <si>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</si>
  <si>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</si>
  <si>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</si>
  <si>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</si>
  <si>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</si>
  <si>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</si>
  <si>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</si>
  <si>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</si>
  <si>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</si>
  <si>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</si>
  <si>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</si>
  <si>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</si>
  <si>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</si>
  <si>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</si>
  <si>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</si>
  <si>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</si>
  <si>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</si>
  <si>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</si>
  <si>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</si>
  <si>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</si>
  <si>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</si>
  <si>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</si>
  <si>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</si>
  <si>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</si>
  <si>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</si>
  <si>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</si>
  <si>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</si>
  <si>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</si>
  <si>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</si>
  <si>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</si>
  <si>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</si>
  <si>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</si>
  <si>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</si>
  <si>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</si>
  <si>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</si>
  <si>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</si>
  <si>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</si>
  <si>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</si>
  <si>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</si>
  <si>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</si>
  <si>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</si>
  <si>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</si>
  <si>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</si>
  <si>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</si>
  <si>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</si>
  <si>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</si>
  <si>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</si>
  <si>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</si>
  <si>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</si>
  <si>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</si>
  <si>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</si>
  <si>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</si>
  <si>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</si>
  <si>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</si>
  <si>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</si>
  <si>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</si>
  <si>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</si>
  <si>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</si>
  <si>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</si>
  <si>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</si>
  <si>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</si>
  <si>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</si>
  <si>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</si>
  <si>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</si>
  <si>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</si>
  <si>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</si>
  <si>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</si>
  <si>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</si>
  <si>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</si>
  <si>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</si>
  <si>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</si>
  <si>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</si>
  <si>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</si>
  <si>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</si>
  <si>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</si>
  <si>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</si>
  <si>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</si>
  <si>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</si>
  <si>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</si>
  <si>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</si>
  <si>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</si>
  <si>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</si>
  <si>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</si>
  <si>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</si>
  <si>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</si>
  <si>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</si>
  <si>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</si>
  <si>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</si>
  <si>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</si>
  <si>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</si>
  <si>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</si>
  <si>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</si>
  <si>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</si>
  <si>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</si>
  <si>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</si>
  <si>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</si>
  <si>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</si>
  <si>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</si>
  <si>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</si>
  <si>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</si>
  <si>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</si>
  <si>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</si>
  <si>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</si>
  <si>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</si>
  <si>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</si>
  <si>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</si>
  <si>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</si>
  <si>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</si>
  <si>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</si>
  <si>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</si>
  <si>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</si>
  <si>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</si>
  <si>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</si>
  <si>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</si>
  <si>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</si>
  <si>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</si>
  <si>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</si>
  <si>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</si>
  <si>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</si>
  <si>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</si>
  <si>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</si>
  <si>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</si>
  <si>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</si>
  <si>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</si>
  <si>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</si>
  <si>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</si>
  <si>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</si>
  <si>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</si>
  <si>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</si>
  <si>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</si>
  <si>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</si>
  <si>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</si>
  <si>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</si>
  <si>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</si>
  <si>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</si>
  <si>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</si>
  <si>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</si>
  <si>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</si>
  <si>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</si>
  <si>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</si>
  <si>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</si>
  <si>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</si>
  <si>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</si>
  <si>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</si>
  <si>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</si>
  <si>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</si>
  <si>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</si>
  <si>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</si>
  <si>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</si>
  <si>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</si>
  <si>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</si>
  <si>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</si>
  <si>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</si>
  <si>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</si>
  <si>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</si>
  <si>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</si>
  <si>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</si>
  <si>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</si>
  <si>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</si>
  <si>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</si>
  <si>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</si>
  <si>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</si>
  <si>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</si>
  <si>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</si>
  <si>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</si>
  <si>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</si>
  <si>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</si>
  <si>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</si>
  <si>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</si>
  <si>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</si>
  <si>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</si>
  <si>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</si>
  <si>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</si>
  <si>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</si>
  <si>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</si>
  <si>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</si>
  <si>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</si>
  <si>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</si>
  <si>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</si>
  <si>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</si>
  <si>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</si>
  <si>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</si>
  <si>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</si>
  <si>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</si>
  <si>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</si>
  <si>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</si>
  <si>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</si>
  <si>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</si>
  <si>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</si>
  <si>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</si>
  <si>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</si>
  <si>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</si>
  <si>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</si>
  <si>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</si>
  <si>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</si>
  <si>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</si>
  <si>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</si>
  <si>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</si>
  <si>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</si>
  <si>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</si>
  <si>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</si>
  <si>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</si>
  <si>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</si>
  <si>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</si>
  <si>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</si>
  <si>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</si>
  <si>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</si>
  <si>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</si>
  <si>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</si>
  <si>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</si>
  <si>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</si>
  <si>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</si>
  <si>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</si>
  <si>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</si>
  <si>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</si>
  <si>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</si>
  <si>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</si>
  <si>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</si>
  <si>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</si>
  <si>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</si>
  <si>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</si>
  <si>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</si>
  <si>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</si>
  <si>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</si>
  <si>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</si>
  <si>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</si>
  <si>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</si>
  <si>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</si>
  <si>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</si>
  <si>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</si>
  <si>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</si>
  <si>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</si>
  <si>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</si>
  <si>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</si>
  <si>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</si>
  <si>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</si>
  <si>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</si>
  <si>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</si>
  <si>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</si>
  <si>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</si>
  <si>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</si>
  <si>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</si>
  <si>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</si>
  <si>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</si>
  <si>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</si>
  <si>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</si>
  <si>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</si>
  <si>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</si>
  <si>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</si>
  <si>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</si>
  <si>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</si>
  <si>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</si>
  <si>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</si>
  <si>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</si>
  <si>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</si>
  <si>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</si>
  <si>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</si>
  <si>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</si>
  <si>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</si>
  <si>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</si>
  <si>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</si>
  <si>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</si>
  <si>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</si>
  <si>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</si>
  <si>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</si>
  <si>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</si>
  <si>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</si>
  <si>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</si>
  <si>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</si>
  <si>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</si>
  <si>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</si>
  <si>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</si>
  <si>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</si>
  <si>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</si>
  <si>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</si>
  <si>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</si>
  <si>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</si>
  <si>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</si>
  <si>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</si>
  <si>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</si>
  <si>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</si>
  <si>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</si>
  <si>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</si>
  <si>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</si>
  <si>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</si>
  <si>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</si>
  <si>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</si>
  <si>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</si>
  <si>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</si>
  <si>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</si>
  <si>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</si>
  <si>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</si>
  <si>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</si>
  <si>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</si>
  <si>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</si>
  <si>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</si>
  <si>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</si>
  <si>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</si>
  <si>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</si>
  <si>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</si>
  <si>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</si>
  <si>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</si>
  <si>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</si>
  <si>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</si>
  <si>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</si>
  <si>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</si>
  <si>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</si>
  <si>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</si>
  <si>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</si>
  <si>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</si>
  <si>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</si>
  <si>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</si>
  <si>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</si>
  <si>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</si>
  <si>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</si>
  <si>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</si>
  <si>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</si>
  <si>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</si>
  <si>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</si>
  <si>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</si>
  <si>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</si>
  <si>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</si>
  <si>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</si>
  <si>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</si>
  <si>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</si>
  <si>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</si>
  <si>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</si>
  <si>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</si>
  <si>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</si>
  <si>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</si>
  <si>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</si>
  <si>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</si>
  <si>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</si>
  <si>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</si>
  <si>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</si>
  <si>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</si>
  <si>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</si>
  <si>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</si>
  <si>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</si>
  <si>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</si>
  <si>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</si>
  <si>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</si>
  <si>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</si>
  <si>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</si>
  <si>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</si>
  <si>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</si>
  <si>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</si>
  <si>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</si>
  <si>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</si>
  <si>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</si>
  <si>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</si>
  <si>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</si>
  <si>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</si>
  <si>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</si>
  <si>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</si>
  <si>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</si>
  <si>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</si>
  <si>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</si>
  <si>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</si>
  <si>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</si>
  <si>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</si>
  <si>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</si>
  <si>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</si>
  <si>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</si>
  <si>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</si>
  <si>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</si>
  <si>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</si>
  <si>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</si>
  <si>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</si>
  <si>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</si>
  <si>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</si>
  <si>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</si>
  <si>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</si>
  <si>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</si>
  <si>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</si>
  <si>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</si>
  <si>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</si>
  <si>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</si>
  <si>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</si>
  <si>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</si>
  <si>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</si>
  <si>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</si>
  <si>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</si>
  <si>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</si>
  <si>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</si>
  <si>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</si>
  <si>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</si>
  <si>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</si>
  <si>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</si>
  <si>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</si>
  <si>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</si>
  <si>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</si>
  <si>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</si>
  <si>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</si>
  <si>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</si>
  <si>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</si>
  <si>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</si>
  <si>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</si>
  <si>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</si>
  <si>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</si>
  <si>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</si>
  <si>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</si>
  <si>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</si>
  <si>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</si>
  <si>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</si>
  <si>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</si>
  <si>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</si>
  <si>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</si>
  <si>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</si>
  <si>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</si>
  <si>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</si>
  <si>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</si>
  <si>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</si>
  <si>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</si>
  <si>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</si>
  <si>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</si>
  <si>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</si>
  <si>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</si>
  <si>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</si>
  <si>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</si>
  <si>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</si>
  <si>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</si>
  <si>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</si>
  <si>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</si>
  <si>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</si>
  <si>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</si>
  <si>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</si>
  <si>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</si>
  <si>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</si>
  <si>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</si>
  <si>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</si>
  <si>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</si>
  <si>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</si>
  <si>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</si>
  <si>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</si>
  <si>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</si>
  <si>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</si>
  <si>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</si>
  <si>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</si>
  <si>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</si>
  <si>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</si>
  <si>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</si>
  <si>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</si>
  <si>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</si>
  <si>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</si>
  <si>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</si>
  <si>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</si>
  <si>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</si>
  <si>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</si>
  <si>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</si>
  <si>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</si>
  <si>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</si>
  <si>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</si>
  <si>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</si>
  <si>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</si>
  <si>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</si>
  <si>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</si>
  <si>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</si>
  <si>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</si>
  <si>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</si>
  <si>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</si>
  <si>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</si>
  <si>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</si>
  <si>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</si>
  <si>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</si>
  <si>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</si>
  <si>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</si>
  <si>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</si>
  <si>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</si>
  <si>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</si>
  <si>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</si>
  <si>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</si>
  <si>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</si>
  <si>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</si>
  <si>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</si>
  <si>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</si>
  <si>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</si>
  <si>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</si>
  <si>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</si>
  <si>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</si>
  <si>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</si>
  <si>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</si>
  <si>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</si>
  <si>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</si>
  <si>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</si>
  <si>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</si>
  <si>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</si>
  <si>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</si>
  <si>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</si>
  <si>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</si>
  <si>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</si>
  <si>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</si>
  <si>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</si>
  <si>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</si>
  <si>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</si>
  <si>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</si>
  <si>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</si>
  <si>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</si>
  <si>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</si>
  <si>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</si>
  <si>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</si>
  <si>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</si>
  <si>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</si>
  <si>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</si>
  <si>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</si>
  <si>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</si>
  <si>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</si>
  <si>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</si>
  <si>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</si>
  <si>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</si>
  <si>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</si>
  <si>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</si>
  <si>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</si>
  <si>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</si>
  <si>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</si>
  <si>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</si>
  <si>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</si>
  <si>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</si>
  <si>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</si>
  <si>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</si>
  <si>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</si>
  <si>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</si>
  <si>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</si>
  <si>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</si>
  <si>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</si>
  <si>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</si>
  <si>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</si>
  <si>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</si>
  <si>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</si>
  <si>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</si>
  <si>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</si>
  <si>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</si>
  <si>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</si>
  <si>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</si>
  <si>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</si>
  <si>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</si>
  <si>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</si>
  <si>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</si>
  <si>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</si>
  <si>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</si>
  <si>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</si>
  <si>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</si>
  <si>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</si>
  <si>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</si>
  <si>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</si>
  <si>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</si>
  <si>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</si>
  <si>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</si>
  <si>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</si>
  <si>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</si>
  <si>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</si>
  <si>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</si>
  <si>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</si>
  <si>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</si>
  <si>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</si>
  <si>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</si>
  <si>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</si>
  <si>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</si>
  <si>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</si>
  <si>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</si>
  <si>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</si>
  <si>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</si>
  <si>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</si>
  <si>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</si>
  <si>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</si>
  <si>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</si>
  <si>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</si>
  <si>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</si>
  <si>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</si>
  <si>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</si>
  <si>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</si>
  <si>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</si>
  <si>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</si>
  <si>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</si>
  <si>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</si>
  <si>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</si>
  <si>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</si>
  <si>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</si>
  <si>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</si>
  <si>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</si>
  <si>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</si>
  <si>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</si>
  <si>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</si>
  <si>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</si>
  <si>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</si>
  <si>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</si>
  <si>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</si>
  <si>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</si>
  <si>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</si>
  <si>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</si>
  <si>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</si>
  <si>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</si>
  <si>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</si>
  <si>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</si>
  <si>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</si>
  <si>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</si>
  <si>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</si>
  <si>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</si>
  <si>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</si>
  <si>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</si>
  <si>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</si>
  <si>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</si>
  <si>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</si>
  <si>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</si>
  <si>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</si>
  <si>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</si>
  <si>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</si>
  <si>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</si>
  <si>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</si>
  <si>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</si>
  <si>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</si>
  <si>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</si>
  <si>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</si>
  <si>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</si>
  <si>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</si>
  <si>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</si>
  <si>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</si>
  <si>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</si>
  <si>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</si>
  <si>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</si>
  <si>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</si>
  <si>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</si>
  <si>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</si>
  <si>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</si>
  <si>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</si>
  <si>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</si>
  <si>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</si>
  <si>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</si>
  <si>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</si>
  <si>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</si>
  <si>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</si>
  <si>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</si>
  <si>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</si>
  <si>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</si>
  <si>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</si>
  <si>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</si>
  <si>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</si>
  <si>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</si>
  <si>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</si>
  <si>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</si>
  <si>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</si>
  <si>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</si>
  <si>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</si>
  <si>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</si>
  <si>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</si>
  <si>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</si>
  <si>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</si>
  <si>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</si>
  <si>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</si>
  <si>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</si>
  <si>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</si>
  <si>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</si>
  <si>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</si>
  <si>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</si>
  <si>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</si>
  <si>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</si>
  <si>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</si>
  <si>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</si>
  <si>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</si>
  <si>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</si>
  <si>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</si>
  <si>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</si>
  <si>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</si>
  <si>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</si>
  <si>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</si>
  <si>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</si>
  <si>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</si>
  <si>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</si>
  <si>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</si>
  <si>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</si>
  <si>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</si>
  <si>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</si>
  <si>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</si>
  <si>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</si>
  <si>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</si>
  <si>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</si>
  <si>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</si>
  <si>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</si>
  <si>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</si>
  <si>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</si>
  <si>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</si>
  <si>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</si>
  <si>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</si>
  <si>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</si>
  <si>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</si>
  <si>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</si>
  <si>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</si>
  <si>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</si>
  <si>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</si>
  <si>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</si>
  <si>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</si>
  <si>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</si>
  <si>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</si>
  <si>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</si>
  <si>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</si>
  <si>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</si>
  <si>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</si>
  <si>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</si>
  <si>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</si>
  <si>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</si>
  <si>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</si>
  <si>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</si>
  <si>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</si>
  <si>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</si>
  <si>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</si>
  <si>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</si>
  <si>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</si>
  <si>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</si>
  <si>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</si>
  <si>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</si>
  <si>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</si>
  <si>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</si>
  <si>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</si>
  <si>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</si>
  <si>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</si>
  <si>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</si>
  <si>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</si>
  <si>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</si>
  <si>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</si>
  <si>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</si>
  <si>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</si>
  <si>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</si>
  <si>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</si>
  <si>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</si>
  <si>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</si>
  <si>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</si>
  <si>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</si>
  <si>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</si>
  <si>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</si>
  <si>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</si>
  <si>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</si>
  <si>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</si>
  <si>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</si>
  <si>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</si>
  <si>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</si>
  <si>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</si>
  <si>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</si>
  <si>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</si>
  <si>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</si>
  <si>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</si>
  <si>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</si>
  <si>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</si>
  <si>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</si>
  <si>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</si>
  <si>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</si>
  <si>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</si>
  <si>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</si>
  <si>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</si>
  <si>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</si>
  <si>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</si>
  <si>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</si>
  <si>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</si>
  <si>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</si>
  <si>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</si>
  <si>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</si>
  <si>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</si>
  <si>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</si>
  <si>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</si>
  <si>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</si>
  <si>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</si>
  <si>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</si>
  <si>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</si>
  <si>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</si>
  <si>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</si>
  <si>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</si>
  <si>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</si>
  <si>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</si>
  <si>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</si>
  <si>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</si>
  <si>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</si>
  <si>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</si>
  <si>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</si>
  <si>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</si>
  <si>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</si>
  <si>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</si>
  <si>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</si>
  <si>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</si>
  <si>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</si>
  <si>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</si>
  <si>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</si>
  <si>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</si>
  <si>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</si>
  <si>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</si>
  <si>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</si>
  <si>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</si>
  <si>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</si>
  <si>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</si>
  <si>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</si>
  <si>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</si>
  <si>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</si>
  <si>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</si>
  <si>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</si>
  <si>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</si>
  <si>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</si>
  <si>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</si>
  <si>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</si>
  <si>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</si>
  <si>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</si>
  <si>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</si>
  <si>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</si>
  <si>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</si>
  <si>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</si>
  <si>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</si>
  <si>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</si>
  <si>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</si>
  <si>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</si>
  <si>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</si>
  <si>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</si>
  <si>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</si>
  <si>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</si>
  <si>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</si>
  <si>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</si>
  <si>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</si>
  <si>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</si>
  <si>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</si>
  <si>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</si>
  <si>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</si>
  <si>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</si>
  <si>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</si>
  <si>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</si>
  <si>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</si>
  <si>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</si>
  <si>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</si>
  <si>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</si>
  <si>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</si>
  <si>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</si>
  <si>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</si>
  <si>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</si>
  <si>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</si>
  <si>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</si>
  <si>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</si>
  <si>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</si>
  <si>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</si>
  <si>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</si>
  <si>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</si>
  <si>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</si>
  <si>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</si>
  <si>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</si>
  <si>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</si>
  <si>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</si>
  <si>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</si>
  <si>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</si>
  <si>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</si>
  <si>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</si>
  <si>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</si>
  <si>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</si>
  <si>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</si>
  <si>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</si>
  <si>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</si>
  <si>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</si>
  <si>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</si>
  <si>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</si>
  <si>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</si>
  <si>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</si>
  <si>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</si>
  <si>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</si>
  <si>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</si>
  <si>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</si>
  <si>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</si>
  <si>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</si>
  <si>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</si>
  <si>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</si>
  <si>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</si>
  <si>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</si>
  <si>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</si>
  <si>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</si>
  <si>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</si>
  <si>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</si>
  <si>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</si>
  <si>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</si>
  <si>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</si>
  <si>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</si>
  <si>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</si>
  <si>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</si>
  <si>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</si>
  <si>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</si>
  <si>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</si>
  <si>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</si>
  <si>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</si>
  <si>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</si>
  <si>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</si>
  <si>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</si>
  <si>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</si>
  <si>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</si>
  <si>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</si>
  <si>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</si>
  <si>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</si>
  <si>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</si>
  <si>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</si>
  <si>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</si>
  <si>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</si>
  <si>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</si>
  <si>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</si>
  <si>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</si>
  <si>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</si>
  <si>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</si>
  <si>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</si>
  <si>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</si>
  <si>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</si>
  <si>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</si>
  <si>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</si>
  <si>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</si>
  <si>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</si>
  <si>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</si>
  <si>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</si>
  <si>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</si>
  <si>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</si>
  <si>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</si>
  <si>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</si>
  <si>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</si>
  <si>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</si>
  <si>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</si>
  <si>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</si>
  <si>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</si>
  <si>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</si>
  <si>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</si>
  <si>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</si>
  <si>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</si>
  <si>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</si>
  <si>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</si>
  <si>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</si>
  <si>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</si>
  <si>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</si>
  <si>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</si>
  <si>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</si>
  <si>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</si>
  <si>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</si>
  <si>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</si>
  <si>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</si>
  <si>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</si>
  <si>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</si>
  <si>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</si>
  <si>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</si>
  <si>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</si>
  <si>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</si>
  <si>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</si>
  <si>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</si>
  <si>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</si>
  <si>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</si>
  <si>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</si>
  <si>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</si>
  <si>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</si>
  <si>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</si>
  <si>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</si>
  <si>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</si>
  <si>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</si>
  <si>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</si>
  <si>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</si>
  <si>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</si>
  <si>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</si>
  <si>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</si>
  <si>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</si>
  <si>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</si>
  <si>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</si>
  <si>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</si>
  <si>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</si>
  <si>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</si>
  <si>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</si>
  <si>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</si>
  <si>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</si>
  <si>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</si>
  <si>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</si>
  <si>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</si>
  <si>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</si>
  <si>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</si>
  <si>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</si>
  <si>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</si>
  <si>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</si>
  <si>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</si>
  <si>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</si>
  <si>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</si>
  <si>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</si>
  <si>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</si>
  <si>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</si>
  <si>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</si>
  <si>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</si>
  <si>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</si>
  <si>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</si>
  <si>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</si>
  <si>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</si>
  <si>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</si>
  <si>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</si>
  <si>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</si>
  <si>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</si>
  <si>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</si>
  <si>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</si>
  <si>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</si>
  <si>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</si>
  <si>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</si>
  <si>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</si>
  <si>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</si>
  <si>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</si>
  <si>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</si>
  <si>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</si>
  <si>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</si>
  <si>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</si>
  <si>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</si>
  <si>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</si>
  <si>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</si>
  <si>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</si>
  <si>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</si>
  <si>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</si>
  <si>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</si>
  <si>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</si>
  <si>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</si>
  <si>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</si>
  <si>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</si>
  <si>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</si>
  <si>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</si>
  <si>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</si>
  <si>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</si>
  <si>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</si>
  <si>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</si>
  <si>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</si>
  <si>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</si>
  <si>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</si>
  <si>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</si>
  <si>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</si>
  <si>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</si>
  <si>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</si>
  <si>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</si>
  <si>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</si>
  <si>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</si>
  <si>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</si>
  <si>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</si>
  <si>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</si>
  <si>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</si>
  <si>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</si>
  <si>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</si>
  <si>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</si>
  <si>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</si>
  <si>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</si>
  <si>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</si>
  <si>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</si>
  <si>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</si>
  <si>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</si>
  <si>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</si>
  <si>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</si>
  <si>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</si>
  <si>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</si>
  <si>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</si>
  <si>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</si>
  <si>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</si>
  <si>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</si>
  <si>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</si>
  <si>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</si>
  <si>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</si>
  <si>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</si>
  <si>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</si>
  <si>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</si>
  <si>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</si>
  <si>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</si>
  <si>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</si>
  <si>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</si>
  <si>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</si>
  <si>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</si>
  <si>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</si>
  <si>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</si>
  <si>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</si>
  <si>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</si>
  <si>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</si>
  <si>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</si>
  <si>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</si>
  <si>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</si>
  <si>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</si>
  <si>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</si>
  <si>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</si>
  <si>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</si>
  <si>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</si>
  <si>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</si>
  <si>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</si>
  <si>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</si>
  <si>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</si>
  <si>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</si>
  <si>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</si>
  <si>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</si>
  <si>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</si>
  <si>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</si>
  <si>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</si>
  <si>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</si>
  <si>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</si>
  <si>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</si>
  <si>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</si>
  <si>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</si>
  <si>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</si>
  <si>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</si>
  <si>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</si>
  <si>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</si>
  <si>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</si>
  <si>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</si>
  <si>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</si>
  <si>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</si>
  <si>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</si>
  <si>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</si>
  <si>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</si>
  <si>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</si>
  <si>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</si>
  <si>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</si>
  <si>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</si>
  <si>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</si>
  <si>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</si>
  <si>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</si>
  <si>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</si>
  <si>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</si>
  <si>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</si>
  <si>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</si>
  <si>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</si>
  <si>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</si>
  <si>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</si>
  <si>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</si>
  <si>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</si>
  <si>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</si>
  <si>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</si>
  <si>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</si>
  <si>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</si>
  <si>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</si>
  <si>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</si>
  <si>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</si>
  <si>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</si>
  <si>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</si>
  <si>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</si>
  <si>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</si>
  <si>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</si>
  <si>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</si>
  <si>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</si>
  <si>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</si>
  <si>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</si>
  <si>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</si>
  <si>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</si>
  <si>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</si>
  <si>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</si>
  <si>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</si>
  <si>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</si>
  <si>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</si>
  <si>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</si>
  <si>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</si>
  <si>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</si>
  <si>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</si>
  <si>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</si>
  <si>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</si>
  <si>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</si>
  <si>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</si>
  <si>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</si>
  <si>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</si>
  <si>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</si>
  <si>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</si>
  <si>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</si>
  <si>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</si>
  <si>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</si>
  <si>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</si>
  <si>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</si>
  <si>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</si>
  <si>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</si>
  <si>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</si>
  <si>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</si>
  <si>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</si>
  <si>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</si>
  <si>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</si>
  <si>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</si>
  <si>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</si>
  <si>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</si>
  <si>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</si>
  <si>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</si>
  <si>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</si>
  <si>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</si>
  <si>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</si>
  <si>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</si>
  <si>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</si>
  <si>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</si>
  <si>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</si>
  <si>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</si>
  <si>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</si>
  <si>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</si>
  <si>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</si>
  <si>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</si>
  <si>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</si>
  <si>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</si>
  <si>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</si>
  <si>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</si>
  <si>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</si>
  <si>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</si>
  <si>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</si>
  <si>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</si>
  <si>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</si>
  <si>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</si>
  <si>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</si>
  <si>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</si>
  <si>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</si>
  <si>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</si>
  <si>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</si>
  <si>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</si>
  <si>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</si>
  <si>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</si>
  <si>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</si>
  <si>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</si>
  <si>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</si>
  <si>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</si>
  <si>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</si>
  <si>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</si>
  <si>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</si>
  <si>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</si>
  <si>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</si>
  <si>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</si>
  <si>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</si>
  <si>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</si>
  <si>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</si>
  <si>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</si>
  <si>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</si>
  <si>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</si>
  <si>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</si>
  <si>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</si>
  <si>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</si>
  <si>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</si>
  <si>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</si>
  <si>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</si>
  <si>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</si>
  <si>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</si>
  <si>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</si>
  <si>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</si>
  <si>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</si>
  <si>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</si>
  <si>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</si>
  <si>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</si>
  <si>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</si>
  <si>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</si>
  <si>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</si>
  <si>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</si>
  <si>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</si>
  <si>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</si>
  <si>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</si>
  <si>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</si>
  <si>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</si>
  <si>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</si>
  <si>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</si>
  <si>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</si>
  <si>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</si>
  <si>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</si>
  <si>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</si>
  <si>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</si>
  <si>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</si>
  <si>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</si>
  <si>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</si>
  <si>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</si>
  <si>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</si>
  <si>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</si>
  <si>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</si>
  <si>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</si>
  <si>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</si>
  <si>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</si>
  <si>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</si>
  <si>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</si>
  <si>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</si>
  <si>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</si>
  <si>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</si>
  <si>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</si>
  <si>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</si>
  <si>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</si>
  <si>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</si>
  <si>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</si>
  <si>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</si>
  <si>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</si>
  <si>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</si>
  <si>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</si>
  <si>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</si>
  <si>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</si>
  <si>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</si>
  <si>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</si>
  <si>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</si>
  <si>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</si>
  <si>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</si>
  <si>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</si>
  <si>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</si>
  <si>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</si>
  <si>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</si>
  <si>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</si>
  <si>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</si>
  <si>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</si>
  <si>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</si>
  <si>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</si>
  <si>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</si>
  <si>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</si>
  <si>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</si>
  <si>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</si>
  <si>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</si>
  <si>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</si>
  <si>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</si>
  <si>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</si>
  <si>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</si>
  <si>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</si>
  <si>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</si>
  <si>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</si>
  <si>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</si>
  <si>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</si>
  <si>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</si>
  <si>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</si>
  <si>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</si>
  <si>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</si>
  <si>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</si>
  <si>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</si>
  <si>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</si>
  <si>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</si>
  <si>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</si>
  <si>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</si>
  <si>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</si>
  <si>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</si>
  <si>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</si>
  <si>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</si>
  <si>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</si>
  <si>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</si>
  <si>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</si>
  <si>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</si>
  <si>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</si>
  <si>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</si>
  <si>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</si>
  <si>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</si>
  <si>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</si>
  <si>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</si>
  <si>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</si>
  <si>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</si>
  <si>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</si>
  <si>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</si>
  <si>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</si>
  <si>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</si>
  <si>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</si>
  <si>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</si>
  <si>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</si>
  <si>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</si>
  <si>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</si>
  <si>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</si>
  <si>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</si>
  <si>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</si>
  <si>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</si>
  <si>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</si>
  <si>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</si>
  <si>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</si>
  <si>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</si>
  <si>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</si>
  <si>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</si>
  <si>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</si>
  <si>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</si>
  <si>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</si>
  <si>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</si>
  <si>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</si>
  <si>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</si>
  <si>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</si>
  <si>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</si>
  <si>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</si>
  <si>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</si>
  <si>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</si>
  <si>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</si>
  <si>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</si>
  <si>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</si>
  <si>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</si>
  <si>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</si>
  <si>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</si>
  <si>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</si>
  <si>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</si>
  <si>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</si>
  <si>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</si>
  <si>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</si>
  <si>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</si>
  <si>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</si>
  <si>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</si>
  <si>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</si>
  <si>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</si>
  <si>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</si>
  <si>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</si>
  <si>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</si>
  <si>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</si>
  <si>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</si>
  <si>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</si>
  <si>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</si>
  <si>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</si>
  <si>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</si>
  <si>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</si>
  <si>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</si>
  <si>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</si>
  <si>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</si>
  <si>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</si>
  <si>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</si>
  <si>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</si>
  <si>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</si>
  <si>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</si>
  <si>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</si>
  <si>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</si>
  <si>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</si>
  <si>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</si>
  <si>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</si>
  <si>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</si>
  <si>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</si>
  <si>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</si>
  <si>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</si>
  <si>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</si>
  <si>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</si>
  <si>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</si>
  <si>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</si>
  <si>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</si>
  <si>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</si>
  <si>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</si>
  <si>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</si>
  <si>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</si>
  <si>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</si>
  <si>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</si>
  <si>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</si>
  <si>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</si>
  <si>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</si>
  <si>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</si>
  <si>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</si>
  <si>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</si>
  <si>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</si>
  <si>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</si>
  <si>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</si>
  <si>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</si>
  <si>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</si>
  <si>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</si>
  <si>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</si>
  <si>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</si>
  <si>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</si>
  <si>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</si>
  <si>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</si>
  <si>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</si>
  <si>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</si>
  <si>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</si>
  <si>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</si>
  <si>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</si>
  <si>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</si>
  <si>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</si>
  <si>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</si>
  <si>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</si>
  <si>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</si>
  <si>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</si>
  <si>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</si>
  <si>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</si>
  <si>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</si>
  <si>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</si>
  <si>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</si>
  <si>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</si>
  <si>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</si>
  <si>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</si>
  <si>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</si>
  <si>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</si>
  <si>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</si>
  <si>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</si>
  <si>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</si>
  <si>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</si>
  <si>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</si>
  <si>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</si>
  <si>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</si>
  <si>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</si>
  <si>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</si>
  <si>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</si>
  <si>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</si>
  <si>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</si>
  <si>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</si>
  <si>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</si>
  <si>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</si>
  <si>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</si>
  <si>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</si>
  <si>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</si>
  <si>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</si>
  <si>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</si>
  <si>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</si>
  <si>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</si>
  <si>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</si>
  <si>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</si>
  <si>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</si>
  <si>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</si>
  <si>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</si>
  <si>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</si>
  <si>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</si>
  <si>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</si>
  <si>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</si>
  <si>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</si>
  <si>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</si>
  <si>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</si>
  <si>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</si>
  <si>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</si>
  <si>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</si>
  <si>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</si>
  <si>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</si>
  <si>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</si>
  <si>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</si>
  <si>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</si>
  <si>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</si>
  <si>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</si>
  <si>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</si>
  <si>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</si>
  <si>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</si>
  <si>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</si>
  <si>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</si>
  <si>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</si>
  <si>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</si>
  <si>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</si>
  <si>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</si>
  <si>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</si>
  <si>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</si>
  <si>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</si>
  <si>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</si>
  <si>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</si>
  <si>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</si>
  <si>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</si>
  <si>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</si>
  <si>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</si>
  <si>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</si>
  <si>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</si>
  <si>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</si>
  <si>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</si>
  <si>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</si>
  <si>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</si>
  <si>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</si>
  <si>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</si>
  <si>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</si>
  <si>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</si>
  <si>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</si>
  <si>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</si>
  <si>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</si>
  <si>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</si>
  <si>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</si>
  <si>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</si>
  <si>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</si>
  <si>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</si>
  <si>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</si>
  <si>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</si>
  <si>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</si>
  <si>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</si>
  <si>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</si>
  <si>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</si>
  <si>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</si>
  <si>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</si>
  <si>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</si>
  <si>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</si>
  <si>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</si>
  <si>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</si>
  <si>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</si>
  <si>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</si>
  <si>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</si>
  <si>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</si>
  <si>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</si>
  <si>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</si>
  <si>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</si>
  <si>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</si>
  <si>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</si>
  <si>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</si>
  <si>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</si>
  <si>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</si>
  <si>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</si>
  <si>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</si>
  <si>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</si>
  <si>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</si>
  <si>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</si>
  <si>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</si>
  <si>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</si>
  <si>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</si>
  <si>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</si>
  <si>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</si>
  <si>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</si>
  <si>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</si>
  <si>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</si>
  <si>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</si>
  <si>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</si>
  <si>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</si>
  <si>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</si>
  <si>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</si>
  <si>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</si>
  <si>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</si>
  <si>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</si>
  <si>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</si>
  <si>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</si>
  <si>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</si>
  <si>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</si>
  <si>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</si>
  <si>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</si>
  <si>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</si>
  <si>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</si>
  <si>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</si>
  <si>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</si>
  <si>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</si>
  <si>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</si>
  <si>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</si>
  <si>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</si>
  <si>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</si>
  <si>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</si>
  <si>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</si>
  <si>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</si>
  <si>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</si>
  <si>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</si>
  <si>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</si>
  <si>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</si>
  <si>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</si>
  <si>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</si>
  <si>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</si>
  <si>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</si>
  <si>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</si>
  <si>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</si>
  <si>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</si>
  <si>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</si>
  <si>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</si>
  <si>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</si>
  <si>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</si>
  <si>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</si>
  <si>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</si>
  <si>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</si>
  <si>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</si>
  <si>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</si>
  <si>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</si>
  <si>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</si>
  <si>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</si>
  <si>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</si>
  <si>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</si>
  <si>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</si>
  <si>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</si>
  <si>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</si>
  <si>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</si>
  <si>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</si>
  <si>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</si>
  <si>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</si>
  <si>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</si>
  <si>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</si>
  <si>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</si>
  <si>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</si>
  <si>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</si>
  <si>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</si>
  <si>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</si>
  <si>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</si>
  <si>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</si>
  <si>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</si>
  <si>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</si>
  <si>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</si>
  <si>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</si>
  <si>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</si>
  <si>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</si>
  <si>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</si>
  <si>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</si>
  <si>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</si>
  <si>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</si>
  <si>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</si>
  <si>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</si>
  <si>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</si>
  <si>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</si>
  <si>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</si>
  <si>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</si>
  <si>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</si>
  <si>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</si>
  <si>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</si>
  <si>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</si>
  <si>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</si>
  <si>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</si>
  <si>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</si>
  <si>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</si>
  <si>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</si>
  <si>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</si>
  <si>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</si>
  <si>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</si>
  <si>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</si>
  <si>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</si>
  <si>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</si>
  <si>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</si>
  <si>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</si>
  <si>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</si>
  <si>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</si>
  <si>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</si>
  <si>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</si>
  <si>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</si>
  <si>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</si>
  <si>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</si>
  <si>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</si>
  <si>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</si>
  <si>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</si>
  <si>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</si>
  <si>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</si>
  <si>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</si>
  <si>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</si>
  <si>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</si>
  <si>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</si>
  <si>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</si>
  <si>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</si>
  <si>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</si>
  <si>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</si>
  <si>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</si>
  <si>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</si>
  <si>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</si>
  <si>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</si>
  <si>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</si>
  <si>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</si>
  <si>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</si>
  <si>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</si>
  <si>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</si>
  <si>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</si>
  <si>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</si>
  <si>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</si>
  <si>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</si>
  <si>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</si>
  <si>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</si>
  <si>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</si>
  <si>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</si>
  <si>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</si>
  <si>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</si>
  <si>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</si>
  <si>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</si>
  <si>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</si>
  <si>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</si>
  <si>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</si>
  <si>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</si>
  <si>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</si>
  <si>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</si>
  <si>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</si>
  <si>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</si>
  <si>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</si>
  <si>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</si>
  <si>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</si>
  <si>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</si>
  <si>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</si>
  <si>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</si>
  <si>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</si>
  <si>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</si>
  <si>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</si>
  <si>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</si>
  <si>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</si>
  <si>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</si>
  <si>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</si>
  <si>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</si>
  <si>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</si>
  <si>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</si>
  <si>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</si>
  <si>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</si>
  <si>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</si>
  <si>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</si>
  <si>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</si>
  <si>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</si>
  <si>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</si>
  <si>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</si>
  <si>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</si>
  <si>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</si>
  <si>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</si>
  <si>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</si>
  <si>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</si>
  <si>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</si>
  <si>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</si>
  <si>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</si>
  <si>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</si>
  <si>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</si>
  <si>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</si>
  <si>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</si>
  <si>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</si>
  <si>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</si>
  <si>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</si>
  <si>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</si>
  <si>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</si>
  <si>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</si>
  <si>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</si>
  <si>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</si>
  <si>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</si>
  <si>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</si>
  <si>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</si>
  <si>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</si>
  <si>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</si>
  <si>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</si>
  <si>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</si>
  <si>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</si>
  <si>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</si>
  <si>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</si>
  <si>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</si>
  <si>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</si>
  <si>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</si>
  <si>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</si>
  <si>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</si>
  <si>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</si>
  <si>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</si>
  <si>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</si>
  <si>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</si>
  <si>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</si>
  <si>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</si>
  <si>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</si>
  <si>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</si>
  <si>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</si>
  <si>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</si>
  <si>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</si>
  <si>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</si>
  <si>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</si>
  <si>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</si>
  <si>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</si>
  <si>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</si>
  <si>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</si>
  <si>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</si>
  <si>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</si>
  <si>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</si>
  <si>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</si>
  <si>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</si>
  <si>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</si>
  <si>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</si>
  <si>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</si>
  <si>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</si>
  <si>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</si>
  <si>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</si>
  <si>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</si>
  <si>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</si>
  <si>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</si>
  <si>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</si>
  <si>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</si>
  <si>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</si>
  <si>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</si>
  <si>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</si>
  <si>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</si>
  <si>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</si>
  <si>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</si>
  <si>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</si>
  <si>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</si>
  <si>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</si>
  <si>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</si>
  <si>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</si>
  <si>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</si>
  <si>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</si>
  <si>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</si>
  <si>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</si>
  <si>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</si>
  <si>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</si>
  <si>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</si>
  <si>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</si>
  <si>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</si>
  <si>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</si>
  <si>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</si>
  <si>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</si>
  <si>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</si>
  <si>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</si>
  <si>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</si>
  <si>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</si>
  <si>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</si>
  <si>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</si>
  <si>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</si>
  <si>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</si>
  <si>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</si>
  <si>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</si>
  <si>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</si>
  <si>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</si>
  <si>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</si>
  <si>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</si>
  <si>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</si>
  <si>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</si>
  <si>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</si>
  <si>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</si>
  <si>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</si>
  <si>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</si>
  <si>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</si>
  <si>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</si>
  <si>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</si>
  <si>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</si>
  <si>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</si>
  <si>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</si>
  <si>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</si>
  <si>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</si>
  <si>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</si>
  <si>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</si>
  <si>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</si>
  <si>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</si>
  <si>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</si>
  <si>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</si>
  <si>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</si>
  <si>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</si>
  <si>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</si>
  <si>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</si>
  <si>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</si>
  <si>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</si>
  <si>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</si>
  <si>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</si>
  <si>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</si>
  <si>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</si>
  <si>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</si>
  <si>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</si>
  <si>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</si>
  <si>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</si>
  <si>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</si>
  <si>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</si>
  <si>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</si>
  <si>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</si>
  <si>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</si>
  <si>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</si>
  <si>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</si>
  <si>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</si>
  <si>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</si>
  <si>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</si>
  <si>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</si>
  <si>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</si>
  <si>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</si>
  <si>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</si>
  <si>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</si>
  <si>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</si>
  <si>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</si>
  <si>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</si>
  <si>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</si>
  <si>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</si>
  <si>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</si>
  <si>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</si>
  <si>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</si>
  <si>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</si>
  <si>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</si>
  <si>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</si>
  <si>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</si>
  <si>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</si>
  <si>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</si>
  <si>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</si>
  <si>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</si>
  <si>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</si>
  <si>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</si>
  <si>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</si>
  <si>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</si>
  <si>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</si>
  <si>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</si>
  <si>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</si>
  <si>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</si>
  <si>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</si>
  <si>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</si>
  <si>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</si>
  <si>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</si>
  <si>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</si>
  <si>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</si>
  <si>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</si>
  <si>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</si>
  <si>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</si>
  <si>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</si>
  <si>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</si>
  <si>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</si>
  <si>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</si>
  <si>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</si>
  <si>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</si>
  <si>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</si>
  <si>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</si>
  <si>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</si>
  <si>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</si>
  <si>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</si>
  <si>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</si>
  <si>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</si>
  <si>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</si>
  <si>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</si>
  <si>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</si>
  <si>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</si>
  <si>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</si>
  <si>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</si>
  <si>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</si>
  <si>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</si>
  <si>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</si>
  <si>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</si>
  <si>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</si>
  <si>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</si>
  <si>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</si>
  <si>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</si>
  <si>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</si>
  <si>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</si>
  <si>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</si>
  <si>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</si>
  <si>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</si>
  <si>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</si>
  <si>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</si>
  <si>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</si>
  <si>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</si>
  <si>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</si>
  <si>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</si>
  <si>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</si>
  <si>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</si>
  <si>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</si>
  <si>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</si>
  <si>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</si>
  <si>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</si>
  <si>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</si>
  <si>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</si>
  <si>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</si>
  <si>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</si>
  <si>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</si>
  <si>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</si>
  <si>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</si>
  <si>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</si>
  <si>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</si>
  <si>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</si>
  <si>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</si>
  <si>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</si>
  <si>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</si>
  <si>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</si>
  <si>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</si>
  <si>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</si>
  <si>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</si>
  <si>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</si>
  <si>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</si>
  <si>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</si>
  <si>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</si>
  <si>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</si>
  <si>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</si>
  <si>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</si>
  <si>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</si>
  <si>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</si>
  <si>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</si>
  <si>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</si>
  <si>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</si>
  <si>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</si>
  <si>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</si>
  <si>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</si>
  <si>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</si>
  <si>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</si>
  <si>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</si>
  <si>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</si>
  <si>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</si>
  <si>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</si>
  <si>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</si>
  <si>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</si>
  <si>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</si>
  <si>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</si>
  <si>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</si>
  <si>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</si>
  <si>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</si>
  <si>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</si>
  <si>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</si>
  <si>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</si>
  <si>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</si>
  <si>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</si>
  <si>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</si>
  <si>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</si>
  <si>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</si>
  <si>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</si>
  <si>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</si>
  <si>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</si>
  <si>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</si>
  <si>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</si>
  <si>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</si>
  <si>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</si>
  <si>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</si>
  <si>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</si>
  <si>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</si>
  <si>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</si>
  <si>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</si>
  <si>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</si>
  <si>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</si>
  <si>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</si>
  <si>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</si>
  <si>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</si>
  <si>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</si>
  <si>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</si>
  <si>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</si>
  <si>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</si>
  <si>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</si>
  <si>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</si>
  <si>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</si>
  <si>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</si>
  <si>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</si>
  <si>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</si>
  <si>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</si>
  <si>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</si>
  <si>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</si>
  <si>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</si>
  <si>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</si>
  <si>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</si>
  <si>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</si>
  <si>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</si>
  <si>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</si>
  <si>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</si>
  <si>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</si>
  <si>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</si>
  <si>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</si>
  <si>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</si>
  <si>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</si>
  <si>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</si>
  <si>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</si>
  <si>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</si>
  <si>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</si>
  <si>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</si>
  <si>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</si>
  <si>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</si>
  <si>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</si>
  <si>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</si>
  <si>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</si>
  <si>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</si>
  <si>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</si>
  <si>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</si>
  <si>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</si>
  <si>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</si>
  <si>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</si>
  <si>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</si>
  <si>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</si>
  <si>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</si>
  <si>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</si>
  <si>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</si>
  <si>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</si>
  <si>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</si>
  <si>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</si>
  <si>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</si>
  <si>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</si>
  <si>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</si>
  <si>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</si>
  <si>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</si>
  <si>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</si>
  <si>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</si>
  <si>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</si>
  <si>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</si>
  <si>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</si>
  <si>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</si>
  <si>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</si>
  <si>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</si>
  <si>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</si>
  <si>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</si>
  <si>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</si>
  <si>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</si>
  <si>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</si>
  <si>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</si>
  <si>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</si>
  <si>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</si>
  <si>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</si>
  <si>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</si>
  <si>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</si>
  <si>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</si>
  <si>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</si>
  <si>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</si>
  <si>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</si>
  <si>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</si>
  <si>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</si>
  <si>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</si>
  <si>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</si>
  <si>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</si>
  <si>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</si>
  <si>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</si>
  <si>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</si>
  <si>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</si>
  <si>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</si>
  <si>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</si>
  <si>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</si>
  <si>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</si>
  <si>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</si>
  <si>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</si>
  <si>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</si>
  <si>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</si>
  <si>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</si>
  <si>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</si>
  <si>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</si>
  <si>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</si>
  <si>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</si>
  <si>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</si>
  <si>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</si>
  <si>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</si>
  <si>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</si>
  <si>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</si>
  <si>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</si>
  <si>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</si>
  <si>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</si>
  <si>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</si>
  <si>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</si>
  <si>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</si>
  <si>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</si>
  <si>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</si>
  <si>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</si>
  <si>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</si>
  <si>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</si>
  <si>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</si>
  <si>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</si>
  <si>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</si>
  <si>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</si>
  <si>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</si>
  <si>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</si>
  <si>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</si>
  <si>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</si>
  <si>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</si>
  <si>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</si>
  <si>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</si>
  <si>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</si>
  <si>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</si>
  <si>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</si>
  <si>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</si>
  <si>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</si>
  <si>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</si>
  <si>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</si>
  <si>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</si>
  <si>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</si>
  <si>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</si>
  <si>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</si>
  <si>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</si>
  <si>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</si>
  <si>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</si>
  <si>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</si>
  <si>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</si>
  <si>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</si>
  <si>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</si>
  <si>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</si>
  <si>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</si>
  <si>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</si>
  <si>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</si>
  <si>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</si>
  <si>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</si>
  <si>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</si>
  <si>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</si>
  <si>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</si>
  <si>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</si>
  <si>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</si>
  <si>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</si>
  <si>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</si>
  <si>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</si>
  <si>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</si>
  <si>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</si>
  <si>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</si>
  <si>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</si>
  <si>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</si>
  <si>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</si>
  <si>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</si>
  <si>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</si>
  <si>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</si>
  <si>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</si>
  <si>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</si>
  <si>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</si>
  <si>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</si>
  <si>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</si>
  <si>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</si>
  <si>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</si>
  <si>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</si>
  <si>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</si>
  <si>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</si>
  <si>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</si>
  <si>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</si>
  <si>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</si>
  <si>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</si>
  <si>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</si>
  <si>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</si>
  <si>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</si>
  <si>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</si>
  <si>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</si>
  <si>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</si>
  <si>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</si>
  <si>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</si>
  <si>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</si>
  <si>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</si>
  <si>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</si>
  <si>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</si>
  <si>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</si>
  <si>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</si>
  <si>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</si>
  <si>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</si>
  <si>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</si>
  <si>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</si>
  <si>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</si>
  <si>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</si>
  <si>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</si>
  <si>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</si>
  <si>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</si>
  <si>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</si>
  <si>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</si>
  <si>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</si>
  <si>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</si>
  <si>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</si>
  <si>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</si>
  <si>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</si>
  <si>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</si>
  <si>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</si>
  <si>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</si>
  <si>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</si>
  <si>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</si>
  <si>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</si>
  <si>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</si>
  <si>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</si>
  <si>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</si>
  <si>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</si>
  <si>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</si>
  <si>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</si>
  <si>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</si>
  <si>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</si>
  <si>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</si>
  <si>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</si>
  <si>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</si>
  <si>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</si>
  <si>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</si>
  <si>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</si>
  <si>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</si>
  <si>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</si>
  <si>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</si>
  <si>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</si>
  <si>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</si>
  <si>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</si>
  <si>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</si>
  <si>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</si>
  <si>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</si>
  <si>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</si>
  <si>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</si>
  <si>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</si>
  <si>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</si>
  <si>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</si>
  <si>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</si>
  <si>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</si>
  <si>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</si>
  <si>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</si>
  <si>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</si>
  <si>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</si>
  <si>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</si>
  <si>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</si>
  <si>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</si>
  <si>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</si>
  <si>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</si>
  <si>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</si>
  <si>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</si>
  <si>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</si>
  <si>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</si>
  <si>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</si>
  <si>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</si>
  <si>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</si>
  <si>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</si>
  <si>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</si>
  <si>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</si>
  <si>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</si>
  <si>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</si>
  <si>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</si>
  <si>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</si>
  <si>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</si>
  <si>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</si>
  <si>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</si>
  <si>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</si>
  <si>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</si>
  <si>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</si>
  <si>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</si>
  <si>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</si>
  <si>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</si>
  <si>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</si>
  <si>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</si>
  <si>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</si>
  <si>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</si>
  <si>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</si>
  <si>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</si>
  <si>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</si>
  <si>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</si>
  <si>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</si>
  <si>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</si>
  <si>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</si>
  <si>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</si>
  <si>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</si>
  <si>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</si>
  <si>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</si>
  <si>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</si>
  <si>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</si>
  <si>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</si>
  <si>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</si>
  <si>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</si>
  <si>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</si>
  <si>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</si>
  <si>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</si>
  <si>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</si>
  <si>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</si>
  <si>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</si>
  <si>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</si>
  <si>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</si>
  <si>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</si>
  <si>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</si>
  <si>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</si>
  <si>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</si>
  <si>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</si>
  <si>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</si>
  <si>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</si>
  <si>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</si>
  <si>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</si>
  <si>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</si>
  <si>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</si>
  <si>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</si>
  <si>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</si>
  <si>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</si>
  <si>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</si>
  <si>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</si>
  <si>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</si>
  <si>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</si>
  <si>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</si>
  <si>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</si>
  <si>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</si>
  <si>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</si>
  <si>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</si>
  <si>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</si>
  <si>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</si>
  <si>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</si>
  <si>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</si>
  <si>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</si>
  <si>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</si>
  <si>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</si>
  <si>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</si>
  <si>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</si>
  <si>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</si>
  <si>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</si>
  <si>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</si>
  <si>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</si>
  <si>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</si>
  <si>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</si>
  <si>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</si>
  <si>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</si>
  <si>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</si>
  <si>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</si>
  <si>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</si>
  <si>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</si>
  <si>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</si>
  <si>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</si>
  <si>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</si>
  <si>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</si>
  <si>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</si>
  <si>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</si>
  <si>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</si>
  <si>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</si>
  <si>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</si>
  <si>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</si>
  <si>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</si>
  <si>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</si>
  <si>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</si>
  <si>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</si>
  <si>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</si>
  <si>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</si>
  <si>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</si>
  <si>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</si>
  <si>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</si>
  <si>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</si>
  <si>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</si>
  <si>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</si>
  <si>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</si>
  <si>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</si>
  <si>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</si>
  <si>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</si>
  <si>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</si>
  <si>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</si>
  <si>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</si>
  <si>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</si>
  <si>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</si>
  <si>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</si>
  <si>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</si>
  <si>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</si>
  <si>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</si>
  <si>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</si>
  <si>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</si>
  <si>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</si>
  <si>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</si>
  <si>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</si>
  <si>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</si>
  <si>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</si>
  <si>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</si>
  <si>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</si>
  <si>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</si>
  <si>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</si>
  <si>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</si>
  <si>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</si>
  <si>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</si>
  <si>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</si>
  <si>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</si>
  <si>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</si>
  <si>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</si>
  <si>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</si>
  <si>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</si>
  <si>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</si>
  <si>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</si>
  <si>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</si>
  <si>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</si>
  <si>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</si>
  <si>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</si>
  <si>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</si>
  <si>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</si>
  <si>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</si>
  <si>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</si>
  <si>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</si>
  <si>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</si>
  <si>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</si>
  <si>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</si>
  <si>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</si>
  <si>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</si>
  <si>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</si>
  <si>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</si>
  <si>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</si>
  <si>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</si>
  <si>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</si>
  <si>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</si>
  <si>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</si>
  <si>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</si>
  <si>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</si>
  <si>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</si>
  <si>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</si>
  <si>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</si>
  <si>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</si>
  <si>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</si>
  <si>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</si>
  <si>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</si>
  <si>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</si>
  <si>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</si>
  <si>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</si>
  <si>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</si>
  <si>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</si>
  <si>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</si>
  <si>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</si>
  <si>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</si>
  <si>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</si>
  <si>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</si>
  <si>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</si>
  <si>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</si>
  <si>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</si>
  <si>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</si>
  <si>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</si>
  <si>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</si>
  <si>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</si>
  <si>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</si>
  <si>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</si>
  <si>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</si>
  <si>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</si>
  <si>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</si>
  <si>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</si>
  <si>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</si>
  <si>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</si>
  <si>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</si>
  <si>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</si>
  <si>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</si>
  <si>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</si>
  <si>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</si>
  <si>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</si>
  <si>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</si>
  <si>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</si>
  <si>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</si>
  <si>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</si>
  <si>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</si>
  <si>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</si>
  <si>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</si>
  <si>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</si>
  <si>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</si>
  <si>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</si>
  <si>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</si>
  <si>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</si>
  <si>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</si>
  <si>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</si>
  <si>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</si>
  <si>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</si>
  <si>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</si>
  <si>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</si>
  <si>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</si>
  <si>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</si>
  <si>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</si>
  <si>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</si>
  <si>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</si>
  <si>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</si>
  <si>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</si>
  <si>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</si>
  <si>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</si>
  <si>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</si>
  <si>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</si>
  <si>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</si>
  <si>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</si>
  <si>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</si>
  <si>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</si>
  <si>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</si>
  <si>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</si>
  <si>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</si>
  <si>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</si>
  <si>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</si>
  <si>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</si>
  <si>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</si>
  <si>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</si>
  <si>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</si>
  <si>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</si>
  <si>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</si>
  <si>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</si>
  <si>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</si>
  <si>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</si>
  <si>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</si>
  <si>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</si>
  <si>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</si>
  <si>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</si>
  <si>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</si>
  <si>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</si>
  <si>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</si>
  <si>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</si>
  <si>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</si>
  <si>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</si>
  <si>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</si>
  <si>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</si>
  <si>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</si>
  <si>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</si>
  <si>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</si>
  <si>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</si>
  <si>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</si>
  <si>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</si>
  <si>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</si>
  <si>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</si>
  <si>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</si>
  <si>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</si>
  <si>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</si>
  <si>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</si>
  <si>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</si>
  <si>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</si>
  <si>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</si>
  <si>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</si>
  <si>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</si>
  <si>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</si>
  <si>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</si>
  <si>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</si>
  <si>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</si>
  <si>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</si>
  <si>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</si>
  <si>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</si>
  <si>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</si>
  <si>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</si>
  <si>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</si>
  <si>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</si>
  <si>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</si>
  <si>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</si>
  <si>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</si>
  <si>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</si>
  <si>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</si>
  <si>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</si>
  <si>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</si>
  <si>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</si>
  <si>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</si>
  <si>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</si>
  <si>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</si>
  <si>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</si>
  <si>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</si>
  <si>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</si>
  <si>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</si>
  <si>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</si>
  <si>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</si>
  <si>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</si>
  <si>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</si>
  <si>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</si>
  <si>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</si>
  <si>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</si>
  <si>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</si>
  <si>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</si>
  <si>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</si>
  <si>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</si>
  <si>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</si>
  <si>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</si>
  <si>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</si>
  <si>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</si>
  <si>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</si>
  <si>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</si>
  <si>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</si>
  <si>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</si>
  <si>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</si>
  <si>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</si>
  <si>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</si>
  <si>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</si>
  <si>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</si>
  <si>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</si>
  <si>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</si>
  <si>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</si>
  <si>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</si>
  <si>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</si>
  <si>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</si>
  <si>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</si>
  <si>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</si>
  <si>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</si>
  <si>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</si>
  <si>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</si>
  <si>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</si>
  <si>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</si>
  <si>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</si>
  <si>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</si>
  <si>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</si>
  <si>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</si>
  <si>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</si>
  <si>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</si>
  <si>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</si>
  <si>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</si>
  <si>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</si>
  <si>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</si>
  <si>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</si>
  <si>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</si>
  <si>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</si>
  <si>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</si>
  <si>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</si>
  <si>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</si>
  <si>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</si>
  <si>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</si>
  <si>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</si>
  <si>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</si>
  <si>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</si>
  <si>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</si>
  <si>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</si>
  <si>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</si>
  <si>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</si>
  <si>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</si>
  <si>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</si>
  <si>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</si>
  <si>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</si>
  <si>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</si>
  <si>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</si>
  <si>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</si>
  <si>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</si>
  <si>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</si>
  <si>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</si>
  <si>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</si>
  <si>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</si>
  <si>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</si>
  <si>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</si>
  <si>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</si>
  <si>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</si>
  <si>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</si>
  <si>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</si>
  <si>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</si>
  <si>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</si>
  <si>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</si>
  <si>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</si>
  <si>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</si>
  <si>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</si>
  <si>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</si>
  <si>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</si>
  <si>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</si>
  <si>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</si>
  <si>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</si>
  <si>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</si>
  <si>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</si>
  <si>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</si>
  <si>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</si>
  <si>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</si>
  <si>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</si>
  <si>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</si>
  <si>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</si>
  <si>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</si>
  <si>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</si>
  <si>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</si>
  <si>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</si>
  <si>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</si>
  <si>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</si>
  <si>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</si>
  <si>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</si>
  <si>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</si>
  <si>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</si>
  <si>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</si>
  <si>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</si>
  <si>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</si>
  <si>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</si>
  <si>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</si>
  <si>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</si>
  <si>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</si>
  <si>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</si>
  <si>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</si>
  <si>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</si>
  <si>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</si>
  <si>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</si>
  <si>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</si>
  <si>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</si>
  <si>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</si>
  <si>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</si>
  <si>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</si>
  <si>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</si>
  <si>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</si>
  <si>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</si>
  <si>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</si>
  <si>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</si>
  <si>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</si>
  <si>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</si>
  <si>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</si>
  <si>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</si>
  <si>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</si>
  <si>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</si>
  <si>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</si>
  <si>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</si>
  <si>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</si>
  <si>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</si>
  <si>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</si>
  <si>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</si>
  <si>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</si>
  <si>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</si>
  <si>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</si>
  <si>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</si>
  <si>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</si>
  <si>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</si>
  <si>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</si>
  <si>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</si>
  <si>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</si>
  <si>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</si>
  <si>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</si>
  <si>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</si>
  <si>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</si>
  <si>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</si>
  <si>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</si>
  <si>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</si>
  <si>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</si>
  <si>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</si>
  <si>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</si>
  <si>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</si>
  <si>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</si>
  <si>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</si>
  <si>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</si>
  <si>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</si>
  <si>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</si>
  <si>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</si>
  <si>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</si>
  <si>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</si>
  <si>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</si>
  <si>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</si>
  <si>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</si>
  <si>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</si>
  <si>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</si>
  <si>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</si>
  <si>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</si>
  <si>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</si>
  <si>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</si>
  <si>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</si>
  <si>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</si>
  <si>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</si>
  <si>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</si>
  <si>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</si>
  <si>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</si>
  <si>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</si>
  <si>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</si>
  <si>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</si>
  <si>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</si>
  <si>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</si>
  <si>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</si>
  <si>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</si>
  <si>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</si>
  <si>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</si>
  <si>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</si>
  <si>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</si>
  <si>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</si>
  <si>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</si>
  <si>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</si>
  <si>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</si>
  <si>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</si>
  <si>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</si>
  <si>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</si>
  <si>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</si>
  <si>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</si>
  <si>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</si>
  <si>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</si>
  <si>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</si>
  <si>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</si>
  <si>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</si>
  <si>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</si>
  <si>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</si>
  <si>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</si>
  <si>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</si>
  <si>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</si>
  <si>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</si>
  <si>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</si>
  <si>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</si>
  <si>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</si>
  <si>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</si>
  <si>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</si>
  <si>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</si>
  <si>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</si>
  <si>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</si>
  <si>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</si>
  <si>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</si>
  <si>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</si>
  <si>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</si>
  <si>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</si>
  <si>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</si>
  <si>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</si>
  <si>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</si>
  <si>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</si>
  <si>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</si>
  <si>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</si>
  <si>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</si>
  <si>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</si>
  <si>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</si>
  <si>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</si>
  <si>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</si>
  <si>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</si>
  <si>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</si>
  <si>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</si>
  <si>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</si>
  <si>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</si>
  <si>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</si>
  <si>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</si>
  <si>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</si>
  <si>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</si>
  <si>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</si>
  <si>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</si>
  <si>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</si>
  <si>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</si>
  <si>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</si>
  <si>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</si>
  <si>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</si>
  <si>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</si>
  <si>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</si>
  <si>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</si>
  <si>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</si>
  <si>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</si>
  <si>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</si>
  <si>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</si>
  <si>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</si>
  <si>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</si>
  <si>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</si>
  <si>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</si>
  <si>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</si>
  <si>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</si>
  <si>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</si>
  <si>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</si>
  <si>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</si>
  <si>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</si>
  <si>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</si>
  <si>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</si>
  <si>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</si>
  <si>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</si>
  <si>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</si>
  <si>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</si>
  <si>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</si>
  <si>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</si>
  <si>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</si>
  <si>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</si>
  <si>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</si>
  <si>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</si>
  <si>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</si>
  <si>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</si>
  <si>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</si>
  <si>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</si>
  <si>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</si>
  <si>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</si>
  <si>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</si>
  <si>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</si>
  <si>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</si>
  <si>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</si>
  <si>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</si>
  <si>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</si>
  <si>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</si>
  <si>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</si>
  <si>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</si>
  <si>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</si>
  <si>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</si>
  <si>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</si>
  <si>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</si>
  <si>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</si>
  <si>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</si>
  <si>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</si>
  <si>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</si>
  <si>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</si>
  <si>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</si>
  <si>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</si>
  <si>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</si>
  <si>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</si>
  <si>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</si>
  <si>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</si>
  <si>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</si>
  <si>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</si>
  <si>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</si>
  <si>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</si>
  <si>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</si>
  <si>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</si>
  <si>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</si>
  <si>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</si>
  <si>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</si>
  <si>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</si>
  <si>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</si>
  <si>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</si>
  <si>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</si>
  <si>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</si>
  <si>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</si>
  <si>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</si>
  <si>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</si>
  <si>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</si>
  <si>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</si>
  <si>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</si>
  <si>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</si>
  <si>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</si>
  <si>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</si>
  <si>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</si>
  <si>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</si>
  <si>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</si>
  <si>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</si>
  <si>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</si>
  <si>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</si>
  <si>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</si>
  <si>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</si>
  <si>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</si>
  <si>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</si>
  <si>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</si>
  <si>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</si>
  <si>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</si>
  <si>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</si>
  <si>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</si>
  <si>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</si>
  <si>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</si>
  <si>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</si>
  <si>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</si>
  <si>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</si>
  <si>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</si>
  <si>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</si>
  <si>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</si>
  <si>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</si>
  <si>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</si>
  <si>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</si>
  <si>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</si>
  <si>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</si>
  <si>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</si>
  <si>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</si>
  <si>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</si>
  <si>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</si>
  <si>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</si>
  <si>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</si>
  <si>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</si>
  <si>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</si>
  <si>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</si>
  <si>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</si>
  <si>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</si>
  <si>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</si>
  <si>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</si>
  <si>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</si>
  <si>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</si>
  <si>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</si>
  <si>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</si>
  <si>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</si>
  <si>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</si>
  <si>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</si>
  <si>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</si>
  <si>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</si>
  <si>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</si>
  <si>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</si>
  <si>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</si>
  <si>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</si>
  <si>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</si>
  <si>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</si>
  <si>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</si>
  <si>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</si>
  <si>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</si>
  <si>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</si>
  <si>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</si>
  <si>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</si>
  <si>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</si>
  <si>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</si>
  <si>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</si>
  <si>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</si>
  <si>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</si>
  <si>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</si>
  <si>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</si>
  <si>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</si>
  <si>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</si>
  <si>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</si>
  <si>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</si>
  <si>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</si>
  <si>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</si>
  <si>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</si>
  <si>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</si>
  <si>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</si>
  <si>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</si>
  <si>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</si>
  <si>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</si>
  <si>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</si>
  <si>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</si>
  <si>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</si>
  <si>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</si>
  <si>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</si>
  <si>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</si>
  <si>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</si>
  <si>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</si>
  <si>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</si>
  <si>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</si>
  <si>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</si>
  <si>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</si>
  <si>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</si>
  <si>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</si>
  <si>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</si>
  <si>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</si>
  <si>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</si>
  <si>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</si>
  <si>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</si>
  <si>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</si>
  <si>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</si>
  <si>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</si>
  <si>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</si>
  <si>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</si>
  <si>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</si>
  <si>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</si>
  <si>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</si>
  <si>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</si>
  <si>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</si>
  <si>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</si>
  <si>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</si>
  <si>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</si>
  <si>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</si>
  <si>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</si>
  <si>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</si>
  <si>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</si>
  <si>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</si>
  <si>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</si>
  <si>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</si>
  <si>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</si>
  <si>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</si>
  <si>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</si>
  <si>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</si>
  <si>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</si>
  <si>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</si>
  <si>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</si>
  <si>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</si>
  <si>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</si>
  <si>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</si>
  <si>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</si>
  <si>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</si>
  <si>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</si>
  <si>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</si>
  <si>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</si>
  <si>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</si>
  <si>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</si>
  <si>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</si>
  <si>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</si>
  <si>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</si>
  <si>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</si>
  <si>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</si>
  <si>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</si>
  <si>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</si>
  <si>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</si>
  <si>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</si>
  <si>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</si>
  <si>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</si>
  <si>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</si>
  <si>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</si>
  <si>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</si>
  <si>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</si>
  <si>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</si>
  <si>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</si>
  <si>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</si>
  <si>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</si>
  <si>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</si>
  <si>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</si>
  <si>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</si>
  <si>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</si>
  <si>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</si>
  <si>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</si>
  <si>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</si>
  <si>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</si>
  <si>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</si>
  <si>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</si>
  <si>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</si>
  <si>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</si>
  <si>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</si>
  <si>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</si>
  <si>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</si>
  <si>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</si>
  <si>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</si>
  <si>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</si>
  <si>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</si>
  <si>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</si>
  <si>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</si>
  <si>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</si>
  <si>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</si>
  <si>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</si>
  <si>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</si>
  <si>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</si>
  <si>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</si>
  <si>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</si>
  <si>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</si>
  <si>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</si>
  <si>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</si>
  <si>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</si>
  <si>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</si>
  <si>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</si>
  <si>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</si>
  <si>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</si>
  <si>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</si>
  <si>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</si>
  <si>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</si>
  <si>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</si>
  <si>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</si>
  <si>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</si>
  <si>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</si>
  <si>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</si>
  <si>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</si>
  <si>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</si>
  <si>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</si>
  <si>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</si>
  <si>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</si>
  <si>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</si>
  <si>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</si>
  <si>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</si>
  <si>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</si>
  <si>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</si>
  <si>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</si>
  <si>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</si>
  <si>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</si>
  <si>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</si>
  <si>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</si>
  <si>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</si>
  <si>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</si>
  <si>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</si>
  <si>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</si>
  <si>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</si>
  <si>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</si>
  <si>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</si>
  <si>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</si>
  <si>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</si>
  <si>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</si>
  <si>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</si>
  <si>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</si>
  <si>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</si>
  <si>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</si>
  <si>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</si>
  <si>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</si>
  <si>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</si>
  <si>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</si>
  <si>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</si>
  <si>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</si>
  <si>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</si>
  <si>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</si>
  <si>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</si>
  <si>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</si>
  <si>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</si>
  <si>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</si>
  <si>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</si>
  <si>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</si>
  <si>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</si>
  <si>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</si>
  <si>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</si>
  <si>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</si>
  <si>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</si>
  <si>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</si>
  <si>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</si>
  <si>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</si>
  <si>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</si>
  <si>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</si>
  <si>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</si>
  <si>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</si>
  <si>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</si>
  <si>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</si>
  <si>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</si>
  <si>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</si>
  <si>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</si>
  <si>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</si>
  <si>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</si>
  <si>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</si>
  <si>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</si>
  <si>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</si>
  <si>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</si>
  <si>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</si>
  <si>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</si>
  <si>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</si>
  <si>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</si>
  <si>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</si>
  <si>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</si>
  <si>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</si>
  <si>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</si>
  <si>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</si>
  <si>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</si>
  <si>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</si>
  <si>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</si>
  <si>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</si>
  <si>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</si>
  <si>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</si>
  <si>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</si>
  <si>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</si>
  <si>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</si>
  <si>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</si>
  <si>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</si>
  <si>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</si>
  <si>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</si>
  <si>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</si>
  <si>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</si>
  <si>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</si>
  <si>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</si>
  <si>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</si>
  <si>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</si>
  <si>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</si>
  <si>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</si>
  <si>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</si>
  <si>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</si>
  <si>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</si>
  <si>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</si>
  <si>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</si>
  <si>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</si>
  <si>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</si>
  <si>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</si>
  <si>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</si>
  <si>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</si>
  <si>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</si>
  <si>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</si>
  <si>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</si>
  <si>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</si>
  <si>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</si>
  <si>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</si>
  <si>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</si>
  <si>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</si>
  <si>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</si>
  <si>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</si>
  <si>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</si>
  <si>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</si>
  <si>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</si>
  <si>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</si>
  <si>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</si>
  <si>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</si>
  <si>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</si>
  <si>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</si>
  <si>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</si>
  <si>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</si>
  <si>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</si>
  <si>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</si>
  <si>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</si>
  <si>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</si>
  <si>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</si>
  <si>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</si>
  <si>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</si>
  <si>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</si>
  <si>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</si>
  <si>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</si>
  <si>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</si>
  <si>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</si>
  <si>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</si>
  <si>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</si>
  <si>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</si>
  <si>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</si>
  <si>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</si>
  <si>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</si>
  <si>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</si>
  <si>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</si>
  <si>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</si>
  <si>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</si>
  <si>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</si>
  <si>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</si>
  <si>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</si>
  <si>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</si>
  <si>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</si>
  <si>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</si>
  <si>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</si>
  <si>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</si>
  <si>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</si>
  <si>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</si>
  <si>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</si>
  <si>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</si>
  <si>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</si>
  <si>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</si>
  <si>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</si>
  <si>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</si>
  <si>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</si>
  <si>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</si>
  <si>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</si>
  <si>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</si>
  <si>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</si>
  <si>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</si>
  <si>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</si>
  <si>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</si>
  <si>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</si>
  <si>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</si>
  <si>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</si>
  <si>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</si>
  <si>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</si>
  <si>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</si>
  <si>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</si>
  <si>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</si>
  <si>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</si>
  <si>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</si>
  <si>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</si>
  <si>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</si>
  <si>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</si>
  <si>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</si>
  <si>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</si>
  <si>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</si>
  <si>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</si>
  <si>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</si>
  <si>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</si>
  <si>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</si>
  <si>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</si>
  <si>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</si>
  <si>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</si>
  <si>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</si>
  <si>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</si>
  <si>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</si>
  <si>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</si>
  <si>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</si>
  <si>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</si>
  <si>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</si>
  <si>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</si>
  <si>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</si>
  <si>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</si>
  <si>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</si>
  <si>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</si>
  <si>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</si>
  <si>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</si>
  <si>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</si>
  <si>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</si>
  <si>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</si>
  <si>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</si>
  <si>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</si>
  <si>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</si>
  <si>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</si>
  <si>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</si>
  <si>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</si>
  <si>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</si>
  <si>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</si>
  <si>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</si>
  <si>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</si>
  <si>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</si>
  <si>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</si>
  <si>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</si>
  <si>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</si>
  <si>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</si>
  <si>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</si>
  <si>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</si>
  <si>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</si>
  <si>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</si>
  <si>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</si>
  <si>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</si>
  <si>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</si>
  <si>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</si>
  <si>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</si>
  <si>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</si>
  <si>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</si>
  <si>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</si>
  <si>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</si>
  <si>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</si>
  <si>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</si>
  <si>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</si>
  <si>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</si>
  <si>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</si>
  <si>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</si>
  <si>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</si>
  <si>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</si>
  <si>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</si>
  <si>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</si>
  <si>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</si>
  <si>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</si>
  <si>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</si>
  <si>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</si>
  <si>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</si>
  <si>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</si>
  <si>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</si>
  <si>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</si>
  <si>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</si>
  <si>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</si>
  <si>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</si>
  <si>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</si>
  <si>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</si>
  <si>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</si>
  <si>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</si>
  <si>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</si>
  <si>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</si>
  <si>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</si>
  <si>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</si>
  <si>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</si>
  <si>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</si>
  <si>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</si>
  <si>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</si>
  <si>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</si>
  <si>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</si>
  <si>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</si>
  <si>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</si>
  <si>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</si>
  <si>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</si>
  <si>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</si>
  <si>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</si>
  <si>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</si>
  <si>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</si>
  <si>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</si>
  <si>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</si>
  <si>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</si>
  <si>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</si>
  <si>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</si>
  <si>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</si>
  <si>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</si>
  <si>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</si>
  <si>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</si>
  <si>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</si>
  <si>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</si>
  <si>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</si>
  <si>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</si>
  <si>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</si>
  <si>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</si>
  <si>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</si>
  <si>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</si>
  <si>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</si>
  <si>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</si>
  <si>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</si>
  <si>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</si>
  <si>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</si>
  <si>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</si>
  <si>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</si>
  <si>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</si>
  <si>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</si>
  <si>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</si>
  <si>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</si>
  <si>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</si>
  <si>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</si>
  <si>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</si>
  <si>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</si>
  <si>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</si>
  <si>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</si>
  <si>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</si>
  <si>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</si>
  <si>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</si>
  <si>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</si>
  <si>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</si>
  <si>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</si>
  <si>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</si>
  <si>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</si>
  <si>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</si>
  <si>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</si>
  <si>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</si>
  <si>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</si>
  <si>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</si>
  <si>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</si>
  <si>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</si>
  <si>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</si>
  <si>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</si>
  <si>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</si>
  <si>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</si>
  <si>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</si>
  <si>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</si>
  <si>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</si>
  <si>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</si>
  <si>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</si>
  <si>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</si>
  <si>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</si>
  <si>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</si>
  <si>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</si>
  <si>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</si>
  <si>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</si>
  <si>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</si>
  <si>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</si>
  <si>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</si>
  <si>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</si>
  <si>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</si>
  <si>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</si>
  <si>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</si>
  <si>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</si>
  <si>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</si>
  <si>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</si>
  <si>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</si>
  <si>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</si>
  <si>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</si>
  <si>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</si>
  <si>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</si>
  <si>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</si>
  <si>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</si>
  <si>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</si>
  <si>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</si>
  <si>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</si>
  <si>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</si>
  <si>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</si>
  <si>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</si>
  <si>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</si>
  <si>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</si>
  <si>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</si>
  <si>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</si>
  <si>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</si>
  <si>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</si>
  <si>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</si>
  <si>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</si>
  <si>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</si>
  <si>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</si>
  <si>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</si>
  <si>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</si>
  <si>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</si>
  <si>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</si>
  <si>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</si>
  <si>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</si>
  <si>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</si>
  <si>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</si>
  <si>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</si>
  <si>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</si>
  <si>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</si>
  <si>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</si>
  <si>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</si>
  <si>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</si>
  <si>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</si>
  <si>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</si>
  <si>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</si>
  <si>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</si>
  <si>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</si>
  <si>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</si>
  <si>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</si>
  <si>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</si>
  <si>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</si>
  <si>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</si>
  <si>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</si>
  <si>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</si>
  <si>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</si>
  <si>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</si>
  <si>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</si>
  <si>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</si>
  <si>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</si>
  <si>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</si>
  <si>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</si>
  <si>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</si>
  <si>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</si>
  <si>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</si>
  <si>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</si>
  <si>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</si>
  <si>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</si>
  <si>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</si>
  <si>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</si>
  <si>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</si>
  <si>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</si>
  <si>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</si>
  <si>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</si>
  <si>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</si>
  <si>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</si>
  <si>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</si>
  <si>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</si>
  <si>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</si>
  <si>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</si>
  <si>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</si>
  <si>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</si>
  <si>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</si>
  <si>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</si>
  <si>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</si>
  <si>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</si>
  <si>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</si>
  <si>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</si>
  <si>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</si>
  <si>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</si>
  <si>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</si>
  <si>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</si>
  <si>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</si>
  <si>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</si>
  <si>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</si>
  <si>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</si>
  <si>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</si>
  <si>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</si>
  <si>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</si>
  <si>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</si>
  <si>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</si>
  <si>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</si>
  <si>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</si>
  <si>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</si>
  <si>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</si>
  <si>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</si>
  <si>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</si>
  <si>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</si>
  <si>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</si>
  <si>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</si>
  <si>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</si>
  <si>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</si>
  <si>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</si>
  <si>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</si>
  <si>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</si>
  <si>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</si>
  <si>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</si>
  <si>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</si>
  <si>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</si>
  <si>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</si>
  <si>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</si>
  <si>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</si>
  <si>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</si>
  <si>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</si>
  <si>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</si>
  <si>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</si>
  <si>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</si>
  <si>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</si>
  <si>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</si>
  <si>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</si>
  <si>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</si>
  <si>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</si>
  <si>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</si>
  <si>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</si>
  <si>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</si>
  <si>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</si>
  <si>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</si>
  <si>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</si>
  <si>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</si>
  <si>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</si>
  <si>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</si>
  <si>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</si>
  <si>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</si>
  <si>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</si>
  <si>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</si>
  <si>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</si>
  <si>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</si>
  <si>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</si>
  <si>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</si>
  <si>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</si>
  <si>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</si>
  <si>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</si>
  <si>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</si>
  <si>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</si>
  <si>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</si>
  <si>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</si>
  <si>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</si>
  <si>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</si>
  <si>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</si>
  <si>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</si>
  <si>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</si>
  <si>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</si>
  <si>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</si>
  <si>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</si>
  <si>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</si>
  <si>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</si>
  <si>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</si>
  <si>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</si>
  <si>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</si>
  <si>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</si>
  <si>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</si>
  <si>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</si>
  <si>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</si>
  <si>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</si>
  <si>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</si>
  <si>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</si>
  <si>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</si>
  <si>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</si>
  <si>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</si>
  <si>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</si>
  <si>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</si>
  <si>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</si>
  <si>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</si>
  <si>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</si>
  <si>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</si>
  <si>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</si>
  <si>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</si>
  <si>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</si>
  <si>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</si>
  <si>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</si>
  <si>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</si>
  <si>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</si>
  <si>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</si>
  <si>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</si>
  <si>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</si>
  <si>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</si>
  <si>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</si>
  <si>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</si>
  <si>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</si>
  <si>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</si>
  <si>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</si>
  <si>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</si>
  <si>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</si>
  <si>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</si>
  <si>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</si>
  <si>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</si>
  <si>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</si>
  <si>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</si>
  <si>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</si>
  <si>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</si>
  <si>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</si>
  <si>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</si>
  <si>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</si>
  <si>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</si>
  <si>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</si>
  <si>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</si>
  <si>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</si>
  <si>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</si>
  <si>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</si>
  <si>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</si>
  <si>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</si>
  <si>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</si>
  <si>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</si>
  <si>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</si>
  <si>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</si>
  <si>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</si>
  <si>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</si>
  <si>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</si>
  <si>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</si>
  <si>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</si>
  <si>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</si>
  <si>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</si>
  <si>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</si>
  <si>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</si>
  <si>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</si>
  <si>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</si>
  <si>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</si>
  <si>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</si>
  <si>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</si>
  <si>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</si>
  <si>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</si>
  <si>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</si>
  <si>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</si>
  <si>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</si>
  <si>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</si>
  <si>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</si>
  <si>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</si>
  <si>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</si>
  <si>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</si>
  <si>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</si>
  <si>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</si>
  <si>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</si>
  <si>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</si>
  <si>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</si>
  <si>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</si>
  <si>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</si>
  <si>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</si>
  <si>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</si>
  <si>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</si>
  <si>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</si>
  <si>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</si>
  <si>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</si>
  <si>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</si>
  <si>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</si>
  <si>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</si>
  <si>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</si>
  <si>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</si>
  <si>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</si>
  <si>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</si>
  <si>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</si>
  <si>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</si>
  <si>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</si>
  <si>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</si>
  <si>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</si>
  <si>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</si>
  <si>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</si>
  <si>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</si>
  <si>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</si>
  <si>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</si>
  <si>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</si>
  <si>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</si>
  <si>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</si>
  <si>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</si>
  <si>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</si>
  <si>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</si>
  <si>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</si>
  <si>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</si>
  <si>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</si>
  <si>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</si>
  <si>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</si>
  <si>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</si>
  <si>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</si>
  <si>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</si>
  <si>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</si>
  <si>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</si>
  <si>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</si>
  <si>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</si>
  <si>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</si>
  <si>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</si>
  <si>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</si>
  <si>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</si>
  <si>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</si>
  <si>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</si>
  <si>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</si>
  <si>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</si>
  <si>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</si>
  <si>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</si>
  <si>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</si>
  <si>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</si>
  <si>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</si>
  <si>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</si>
  <si>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</si>
  <si>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</si>
  <si>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</si>
  <si>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</si>
  <si>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</si>
  <si>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</si>
  <si>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</si>
  <si>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</si>
  <si>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</si>
  <si>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</si>
  <si>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</si>
  <si>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</si>
  <si>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</si>
  <si>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</si>
  <si>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</si>
  <si>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</si>
  <si>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</si>
  <si>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</si>
  <si>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</si>
  <si>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</si>
  <si>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</si>
  <si>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</si>
  <si>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</si>
  <si>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</si>
  <si>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</si>
  <si>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</si>
  <si>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</si>
  <si>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</si>
  <si>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</si>
  <si>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</si>
  <si>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</si>
  <si>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</si>
  <si>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</si>
  <si>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</si>
  <si>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</si>
  <si>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</si>
  <si>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</si>
  <si>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</si>
  <si>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</si>
  <si>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</si>
  <si>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</si>
  <si>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</si>
  <si>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</si>
  <si>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</si>
  <si>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</si>
  <si>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</si>
  <si>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</si>
  <si>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</si>
  <si>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</si>
  <si>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</si>
  <si>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</si>
  <si>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</si>
  <si>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</si>
  <si>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</si>
  <si>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</si>
  <si>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</si>
  <si>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</si>
  <si>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</si>
  <si>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</si>
  <si>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</si>
  <si>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</si>
  <si>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</si>
  <si>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</si>
  <si>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</si>
  <si>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</si>
  <si>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</si>
  <si>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</si>
  <si>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</si>
  <si>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</si>
  <si>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</si>
  <si>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</si>
  <si>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</si>
  <si>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</si>
  <si>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</si>
  <si>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</si>
  <si>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</si>
  <si>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</si>
  <si>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</si>
  <si>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</si>
  <si>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</si>
  <si>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</si>
  <si>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</si>
  <si>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</si>
  <si>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</si>
  <si>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</si>
  <si>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</si>
  <si>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</si>
  <si>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</si>
  <si>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</si>
  <si>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</si>
  <si>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</si>
  <si>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</si>
  <si>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</si>
  <si>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</si>
  <si>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</si>
  <si>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</si>
  <si>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</si>
  <si>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</si>
  <si>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</si>
  <si>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</si>
  <si>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</si>
  <si>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</si>
  <si>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</si>
  <si>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</si>
  <si>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</si>
  <si>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</si>
  <si>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</si>
  <si>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</si>
  <si>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</si>
  <si>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</si>
  <si>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</si>
  <si>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</si>
  <si>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</si>
  <si>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</si>
  <si>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</si>
  <si>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</si>
  <si>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</si>
  <si>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</si>
  <si>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</si>
  <si>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</si>
  <si>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</si>
  <si>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</si>
  <si>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</si>
  <si>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</si>
  <si>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</si>
  <si>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</si>
  <si>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</si>
  <si>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</si>
  <si>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</si>
  <si>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</si>
  <si>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</si>
  <si>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</si>
  <si>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</si>
  <si>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</si>
  <si>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</si>
  <si>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</si>
  <si>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</si>
  <si>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</si>
  <si>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</si>
  <si>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</si>
  <si>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</si>
  <si>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</si>
  <si>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</si>
  <si>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</si>
  <si>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</si>
  <si>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</si>
  <si>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</si>
  <si>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</si>
  <si>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</si>
  <si>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</si>
  <si>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</si>
  <si>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</si>
  <si>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</si>
  <si>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</si>
  <si>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</si>
  <si>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</si>
  <si>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</si>
  <si>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</si>
  <si>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</si>
  <si>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</si>
  <si>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</si>
  <si>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</si>
  <si>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</si>
  <si>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</si>
  <si>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</si>
  <si>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</si>
  <si>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</si>
  <si>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</si>
  <si>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</si>
  <si>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</si>
  <si>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</si>
  <si>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</si>
  <si>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</si>
  <si>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</si>
  <si>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</si>
  <si>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</si>
  <si>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</si>
  <si>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</si>
  <si>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</si>
  <si>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</si>
  <si>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</si>
  <si>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</si>
  <si>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</si>
  <si>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</si>
  <si>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</si>
  <si>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</si>
  <si>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</si>
  <si>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</si>
  <si>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</si>
  <si>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</si>
  <si>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</si>
  <si>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</si>
  <si>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</si>
  <si>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</si>
  <si>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</si>
  <si>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</si>
  <si>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</si>
  <si>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</si>
  <si>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</si>
  <si>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</si>
  <si>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</si>
  <si>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</si>
  <si>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</si>
  <si>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</si>
  <si>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</si>
  <si>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</si>
  <si>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</si>
  <si>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</si>
  <si>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</si>
  <si>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</si>
  <si>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</si>
  <si>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</si>
  <si>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</si>
  <si>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</si>
  <si>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</si>
  <si>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</si>
  <si>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</si>
  <si>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</si>
  <si>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</si>
  <si>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</si>
  <si>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</si>
  <si>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</si>
  <si>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</si>
  <si>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</si>
  <si>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</si>
  <si>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</si>
  <si>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</si>
  <si>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</si>
  <si>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</si>
  <si>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</si>
  <si>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</si>
  <si>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</si>
  <si>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</si>
  <si>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</si>
  <si>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</si>
  <si>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</si>
  <si>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</si>
  <si>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</si>
  <si>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</si>
  <si>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</si>
  <si>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</si>
  <si>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</si>
  <si>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</si>
  <si>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</si>
  <si>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</si>
  <si>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</si>
  <si>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</si>
  <si>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</si>
  <si>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</si>
  <si>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</si>
  <si>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</si>
  <si>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</si>
  <si>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</si>
  <si>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</si>
  <si>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</si>
  <si>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</si>
  <si>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</si>
  <si>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</si>
  <si>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</si>
  <si>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</si>
  <si>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</si>
  <si>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</si>
  <si>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</si>
  <si>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</si>
  <si>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</si>
  <si>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</si>
  <si>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</si>
  <si>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</si>
  <si>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</si>
  <si>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</si>
  <si>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</si>
  <si>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</si>
  <si>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</si>
  <si>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</si>
  <si>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</si>
  <si>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</si>
  <si>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</si>
  <si>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</si>
  <si>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</si>
  <si>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</si>
  <si>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</si>
  <si>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</si>
  <si>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</si>
  <si>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</si>
  <si>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</si>
  <si>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</si>
  <si>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</si>
  <si>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</si>
  <si>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</si>
  <si>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</si>
  <si>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</si>
  <si>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</si>
  <si>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</si>
  <si>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</si>
  <si>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</si>
  <si>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</si>
  <si>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</si>
  <si>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</si>
  <si>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</si>
  <si>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</si>
  <si>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</si>
  <si>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</si>
  <si>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</si>
  <si>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</si>
  <si>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</si>
  <si>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</si>
  <si>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</si>
  <si>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</si>
  <si>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</si>
  <si>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</si>
  <si>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</si>
  <si>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</si>
  <si>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</si>
  <si>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</si>
  <si>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</si>
  <si>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</si>
  <si>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</si>
  <si>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</si>
  <si>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</si>
  <si>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</si>
  <si>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</si>
  <si>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</si>
  <si>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</si>
  <si>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</si>
  <si>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</si>
  <si>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</si>
  <si>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</si>
  <si>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</si>
  <si>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</si>
  <si>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</si>
  <si>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</si>
  <si>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</si>
  <si>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</si>
  <si>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</si>
  <si>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</si>
  <si>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</si>
  <si>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</si>
  <si>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</si>
  <si>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</si>
  <si>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</si>
  <si>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</si>
  <si>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</si>
  <si>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</si>
  <si>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</si>
  <si>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</si>
  <si>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</si>
  <si>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</si>
  <si>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</si>
  <si>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</si>
  <si>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</si>
  <si>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</si>
  <si>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</si>
  <si>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</si>
  <si>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</si>
  <si>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</si>
  <si>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</si>
  <si>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</si>
  <si>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</si>
  <si>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</si>
  <si>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</si>
  <si>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</si>
  <si>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</si>
  <si>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</si>
  <si>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</si>
  <si>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</si>
  <si>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</si>
  <si>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</si>
  <si>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</si>
  <si>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</si>
  <si>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</si>
  <si>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</si>
  <si>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</si>
  <si>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</si>
  <si>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</si>
  <si>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</si>
  <si>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</si>
  <si>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</si>
  <si>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</si>
  <si>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</si>
  <si>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</si>
  <si>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</si>
  <si>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</si>
  <si>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</si>
  <si>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</si>
  <si>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</si>
  <si>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</si>
  <si>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</si>
  <si>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</si>
  <si>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</si>
  <si>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</si>
  <si>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</si>
  <si>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</si>
  <si>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</si>
  <si>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</si>
  <si>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</si>
  <si>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</si>
  <si>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</si>
  <si>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</si>
  <si>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</si>
  <si>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</si>
  <si>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</si>
  <si>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</si>
  <si>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</si>
  <si>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</si>
  <si>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</si>
  <si>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</si>
  <si>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</si>
  <si>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</si>
  <si>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</si>
  <si>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</si>
  <si>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</si>
  <si>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</si>
  <si>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</si>
  <si>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</si>
  <si>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</si>
  <si>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</si>
  <si>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</si>
  <si>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</si>
  <si>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</si>
  <si>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</si>
  <si>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</si>
  <si>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</si>
  <si>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</si>
  <si>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</si>
  <si>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</si>
  <si>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</si>
  <si>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</si>
  <si>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</si>
  <si>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</si>
  <si>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</si>
  <si>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</si>
  <si>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</si>
  <si>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</si>
  <si>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</si>
  <si>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</si>
  <si>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</si>
  <si>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</si>
  <si>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</si>
  <si>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</si>
  <si>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</si>
  <si>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</si>
  <si>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</si>
  <si>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</si>
  <si>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</si>
  <si>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</si>
  <si>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</si>
  <si>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</si>
  <si>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</si>
  <si>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</si>
  <si>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</si>
  <si>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</si>
  <si>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</si>
  <si>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</si>
  <si>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</si>
  <si>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</si>
  <si>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</si>
  <si>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</si>
  <si>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</si>
  <si>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</si>
  <si>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</si>
  <si>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</si>
  <si>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</si>
  <si>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</si>
  <si>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</si>
  <si>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</si>
  <si>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</si>
  <si>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</si>
  <si>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</si>
  <si>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</si>
  <si>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</si>
  <si>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</si>
  <si>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</si>
  <si>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</si>
  <si>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</si>
  <si>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</si>
  <si>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</si>
  <si>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</si>
  <si>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</si>
  <si>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</si>
  <si>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</si>
  <si>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</si>
  <si>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</si>
  <si>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</si>
  <si>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</si>
  <si>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</si>
  <si>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</si>
  <si>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</si>
  <si>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</si>
  <si>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</si>
  <si>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</si>
  <si>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</si>
  <si>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</si>
  <si>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</si>
  <si>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</si>
  <si>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</si>
  <si>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</si>
  <si>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</si>
  <si>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</si>
  <si>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</si>
  <si>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</si>
  <si>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</si>
  <si>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</si>
  <si>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</si>
  <si>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</si>
  <si>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</si>
  <si>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</si>
  <si>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</si>
  <si>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</si>
  <si>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</si>
  <si>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</si>
  <si>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</si>
  <si>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</si>
  <si>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</si>
  <si>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</si>
  <si>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</si>
  <si>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</si>
  <si>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</si>
  <si>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</si>
  <si>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</si>
  <si>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</si>
  <si>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</si>
  <si>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</si>
  <si>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</si>
  <si>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</si>
  <si>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</si>
  <si>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</si>
  <si>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</si>
  <si>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</si>
  <si>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</si>
  <si>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</si>
  <si>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</si>
  <si>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</si>
  <si>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</si>
  <si>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</si>
  <si>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</si>
  <si>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</si>
  <si>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</si>
  <si>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</si>
  <si>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</si>
  <si>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</si>
  <si>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</si>
  <si>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</si>
  <si>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</si>
  <si>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</si>
  <si>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</si>
  <si>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</si>
  <si>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</si>
  <si>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</si>
  <si>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</si>
  <si>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</si>
  <si>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</si>
  <si>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</si>
  <si>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</si>
  <si>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</si>
  <si>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</si>
  <si>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</si>
  <si>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</si>
  <si>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</si>
  <si>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</si>
  <si>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</si>
  <si>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</si>
  <si>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</si>
  <si>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</si>
  <si>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</si>
  <si>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</si>
  <si>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</si>
  <si>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</si>
  <si>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</si>
  <si>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</si>
  <si>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</si>
  <si>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</si>
  <si>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</si>
  <si>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</si>
  <si>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</si>
  <si>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</si>
  <si>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</si>
  <si>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</si>
  <si>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</si>
  <si>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</si>
  <si>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</si>
  <si>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</si>
  <si>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</si>
  <si>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</si>
  <si>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</si>
  <si>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</si>
  <si>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</si>
  <si>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</si>
  <si>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</si>
  <si>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</si>
  <si>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</si>
  <si>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</si>
  <si>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</si>
  <si>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</si>
  <si>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</si>
  <si>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</si>
  <si>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</si>
  <si>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</si>
  <si>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</si>
  <si>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</si>
  <si>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</si>
  <si>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</si>
  <si>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</si>
  <si>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</si>
  <si>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</si>
  <si>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</si>
  <si>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</si>
  <si>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</si>
  <si>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</si>
  <si>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</si>
  <si>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</si>
  <si>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</si>
  <si>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</si>
  <si>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</si>
  <si>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</si>
  <si>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</si>
  <si>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</si>
  <si>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</si>
  <si>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</si>
  <si>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</si>
  <si>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</si>
  <si>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</si>
  <si>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</si>
  <si>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</si>
  <si>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</si>
  <si>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</si>
  <si>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</si>
  <si>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</si>
  <si>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</si>
  <si>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</si>
  <si>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</si>
  <si>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</si>
  <si>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</si>
  <si>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</si>
  <si>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</si>
  <si>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</si>
  <si>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</si>
  <si>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</si>
  <si>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</si>
  <si>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</si>
  <si>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</si>
  <si>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</si>
  <si>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</si>
  <si>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</si>
  <si>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</si>
  <si>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</si>
  <si>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</si>
  <si>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</si>
  <si>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</si>
  <si>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</si>
  <si>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</si>
  <si>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</si>
  <si>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</si>
  <si>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</si>
  <si>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</si>
  <si>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</si>
  <si>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</si>
  <si>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</si>
  <si>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</si>
  <si>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</si>
  <si>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</si>
  <si>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</si>
  <si>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</si>
  <si>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</si>
  <si>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</si>
  <si>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</si>
  <si>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</si>
  <si>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</si>
  <si>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</si>
  <si>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</si>
  <si>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</si>
  <si>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</si>
  <si>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</si>
  <si>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</si>
  <si>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</si>
  <si>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</si>
  <si>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</si>
  <si>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</si>
  <si>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</si>
  <si>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</si>
  <si>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</si>
  <si>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</si>
  <si>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</si>
  <si>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</si>
  <si>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</si>
  <si>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</si>
  <si>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</si>
  <si>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</si>
  <si>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</si>
  <si>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</si>
  <si>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</si>
  <si>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</si>
  <si>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</si>
  <si>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</si>
  <si>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</si>
  <si>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</si>
  <si>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</si>
  <si>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</si>
  <si>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</si>
  <si>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</si>
  <si>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</si>
  <si>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</si>
  <si>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</si>
  <si>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</si>
  <si>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</si>
  <si>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</si>
  <si>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</si>
  <si>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</si>
  <si>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</si>
  <si>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</si>
  <si>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</si>
  <si>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</si>
  <si>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</si>
  <si>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</si>
  <si>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</si>
  <si>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</si>
  <si>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</si>
  <si>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</si>
  <si>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</si>
  <si>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</si>
  <si>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</si>
  <si>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</si>
  <si>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</si>
  <si>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</si>
  <si>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</si>
  <si>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</si>
  <si>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</si>
  <si>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</si>
  <si>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</si>
  <si>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</si>
  <si>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</si>
  <si>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</si>
  <si>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</si>
  <si>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</si>
  <si>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</si>
  <si>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</si>
  <si>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</si>
  <si>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</si>
  <si>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</si>
  <si>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</si>
  <si>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</si>
  <si>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</si>
  <si>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</si>
  <si>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</si>
  <si>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</si>
  <si>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</si>
  <si>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</si>
  <si>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</si>
  <si>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</si>
  <si>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</si>
  <si>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</si>
  <si>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</si>
  <si>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</si>
  <si>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</si>
  <si>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</si>
  <si>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</si>
  <si>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</si>
  <si>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</si>
  <si>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</si>
  <si>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</si>
  <si>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</si>
  <si>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</si>
  <si>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</si>
  <si>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</si>
  <si>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</si>
  <si>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</si>
  <si>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</si>
  <si>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</si>
  <si>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</si>
  <si>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</si>
  <si>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</si>
  <si>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</si>
  <si>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</si>
  <si>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</si>
  <si>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</si>
  <si>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</si>
  <si>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</si>
  <si>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</si>
  <si>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</si>
  <si>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</si>
  <si>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</si>
  <si>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</si>
  <si>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</si>
  <si>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</si>
  <si>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</si>
  <si>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</si>
  <si>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</si>
  <si>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</si>
  <si>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</si>
  <si>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</si>
  <si>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</si>
  <si>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</si>
  <si>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</si>
  <si>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</si>
  <si>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</si>
  <si>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</si>
  <si>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</si>
  <si>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</si>
  <si>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</si>
  <si>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</si>
  <si>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</si>
  <si>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</si>
  <si>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</si>
  <si>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</si>
  <si>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</si>
  <si>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</si>
  <si>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</si>
  <si>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</si>
  <si>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</si>
  <si>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</si>
  <si>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</si>
  <si>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</si>
  <si>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</si>
  <si>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</si>
  <si>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</si>
  <si>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</si>
  <si>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</si>
  <si>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</si>
  <si>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</si>
  <si>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</si>
  <si>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</si>
  <si>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</si>
  <si>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</si>
  <si>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</si>
  <si>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</si>
  <si>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</si>
  <si>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</si>
  <si>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</si>
  <si>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</si>
  <si>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</si>
  <si>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</si>
  <si>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</si>
  <si>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</si>
  <si>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</si>
  <si>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</si>
  <si>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</si>
  <si>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</si>
  <si>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</si>
  <si>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</si>
  <si>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</si>
  <si>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</si>
  <si>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</si>
  <si>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</si>
  <si>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</si>
  <si>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</si>
  <si>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</si>
  <si>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</si>
  <si>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</si>
  <si>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</si>
  <si>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</si>
  <si>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</si>
  <si>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</si>
  <si>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</si>
  <si>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</si>
  <si>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</si>
  <si>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</si>
  <si>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</si>
  <si>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</si>
  <si>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</si>
  <si>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</si>
  <si>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</si>
  <si>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</si>
  <si>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</si>
  <si>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</si>
  <si>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</si>
  <si>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</si>
  <si>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</si>
  <si>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</si>
  <si>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</si>
  <si>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</si>
  <si>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</si>
  <si>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</si>
  <si>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</si>
  <si>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</si>
  <si>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</si>
  <si>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</si>
  <si>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</si>
  <si>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</si>
  <si>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</si>
  <si>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</si>
  <si>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</si>
  <si>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</si>
  <si>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</si>
  <si>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</si>
  <si>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</si>
  <si>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</si>
  <si>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</si>
  <si>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</si>
  <si>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</si>
  <si>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</si>
  <si>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</si>
  <si>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</si>
  <si>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</si>
  <si>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</si>
  <si>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</si>
  <si>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</si>
  <si>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</si>
  <si>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</si>
  <si>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</si>
  <si>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</si>
  <si>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</si>
  <si>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</si>
  <si>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</si>
  <si>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</si>
  <si>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</si>
  <si>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</si>
  <si>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</si>
  <si>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</si>
  <si>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</si>
  <si>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</si>
  <si>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</si>
  <si>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</si>
  <si>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</si>
  <si>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</si>
  <si>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</si>
  <si>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</si>
  <si>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</si>
  <si>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</si>
  <si>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</si>
  <si>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</si>
  <si>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</si>
  <si>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</si>
  <si>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</si>
  <si>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</si>
  <si>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</si>
  <si>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</si>
  <si>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</si>
  <si>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</si>
  <si>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</si>
  <si>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</si>
  <si>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</si>
  <si>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</si>
  <si>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</si>
  <si>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</si>
  <si>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</si>
  <si>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</si>
  <si>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</si>
  <si>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</si>
  <si>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</si>
  <si>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</si>
  <si>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</si>
  <si>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</si>
  <si>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</si>
  <si>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</si>
  <si>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</si>
  <si>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</si>
  <si>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</si>
  <si>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</si>
  <si>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</si>
  <si>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</si>
  <si>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</si>
  <si>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</si>
  <si>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</si>
  <si>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</si>
  <si>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</si>
  <si>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</si>
  <si>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</si>
  <si>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</si>
  <si>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</si>
  <si>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</si>
  <si>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</si>
  <si>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</si>
  <si>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</si>
  <si>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</si>
  <si>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</si>
  <si>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</si>
  <si>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</si>
  <si>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</si>
  <si>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</si>
  <si>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</si>
  <si>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</si>
  <si>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</si>
  <si>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</si>
  <si>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</si>
  <si>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</si>
  <si>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</si>
  <si>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</si>
  <si>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</si>
  <si>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</si>
  <si>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</si>
  <si>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</si>
  <si>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</si>
  <si>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</si>
  <si>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</si>
  <si>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</si>
  <si>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</si>
  <si>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</si>
  <si>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</si>
  <si>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</si>
  <si>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</si>
  <si>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</si>
  <si>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</si>
  <si>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</si>
  <si>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</si>
  <si>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</si>
  <si>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</si>
  <si>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</si>
  <si>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</si>
  <si>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</si>
  <si>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</si>
  <si>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</si>
  <si>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</si>
  <si>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</si>
  <si>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</si>
  <si>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</si>
  <si>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</si>
  <si>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</si>
  <si>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</si>
  <si>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</si>
  <si>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</si>
  <si>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</si>
  <si>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</si>
  <si>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</si>
  <si>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</si>
  <si>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</si>
  <si>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</si>
  <si>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</si>
  <si>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</si>
  <si>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</si>
  <si>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</si>
  <si>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</si>
  <si>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</si>
  <si>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</si>
  <si>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</si>
  <si>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</si>
  <si>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</si>
  <si>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</si>
  <si>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</si>
  <si>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</si>
  <si>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</si>
  <si>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</si>
  <si>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</si>
  <si>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</si>
  <si>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</si>
  <si>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</si>
  <si>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</si>
  <si>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</si>
  <si>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</si>
  <si>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</si>
  <si>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</si>
  <si>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</si>
  <si>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</si>
  <si>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</si>
  <si>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</si>
  <si>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</si>
  <si>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</si>
  <si>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</si>
  <si>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</si>
  <si>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</si>
  <si>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</si>
  <si>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</si>
  <si>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</si>
  <si>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</si>
  <si>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</si>
  <si>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</si>
  <si>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</si>
  <si>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</si>
  <si>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</si>
  <si>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</si>
  <si>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</si>
  <si>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</si>
  <si>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</si>
  <si>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</si>
  <si>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</si>
  <si>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</si>
  <si>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</si>
  <si>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</si>
  <si>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</si>
  <si>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</si>
  <si>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</si>
  <si>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</si>
  <si>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</si>
  <si>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</si>
  <si>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</si>
  <si>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</si>
  <si>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</si>
  <si>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</si>
  <si>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</si>
  <si>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</si>
  <si>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</si>
  <si>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</si>
  <si>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</si>
  <si>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</si>
  <si>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</si>
  <si>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</si>
  <si>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</si>
  <si>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</si>
  <si>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</si>
  <si>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</si>
  <si>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</si>
  <si>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</si>
  <si>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</si>
  <si>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</si>
  <si>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</si>
  <si>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</si>
  <si>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</si>
  <si>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</si>
  <si>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</si>
  <si>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</si>
  <si>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</si>
  <si>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</si>
  <si>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</si>
  <si>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</si>
  <si>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</si>
  <si>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</si>
  <si>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</si>
  <si>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</si>
  <si>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</si>
  <si>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</si>
  <si>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</si>
  <si>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</si>
  <si>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</si>
  <si>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</si>
  <si>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</si>
  <si>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</si>
  <si>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</si>
  <si>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</si>
  <si>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</si>
  <si>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</si>
  <si>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</si>
  <si>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</si>
  <si>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</si>
  <si>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</si>
  <si>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</si>
  <si>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</si>
  <si>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</si>
  <si>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</si>
  <si>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</si>
  <si>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</si>
  <si>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</si>
  <si>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</si>
  <si>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</si>
  <si>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</si>
  <si>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</si>
  <si>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</si>
  <si>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</si>
  <si>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</si>
  <si>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</si>
  <si>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</si>
  <si>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</si>
  <si>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</si>
  <si>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</si>
  <si>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</si>
  <si>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</si>
  <si>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</si>
  <si>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</si>
  <si>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</si>
  <si>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</si>
  <si>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</si>
  <si>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</si>
  <si>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</si>
  <si>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</si>
  <si>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</si>
  <si>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</si>
  <si>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</si>
  <si>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</si>
  <si>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</si>
  <si>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</si>
  <si>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</si>
  <si>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</si>
  <si>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</si>
  <si>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</si>
  <si>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</si>
  <si>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</si>
  <si>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</si>
  <si>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</si>
  <si>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</si>
  <si>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</si>
  <si>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</si>
  <si>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</si>
  <si>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</si>
  <si>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</si>
  <si>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</si>
  <si>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</si>
  <si>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</si>
  <si>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</si>
  <si>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</si>
  <si>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</si>
  <si>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</si>
  <si>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</si>
  <si>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</si>
  <si>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</si>
  <si>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</si>
  <si>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</si>
  <si>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</si>
  <si>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</si>
  <si>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</si>
  <si>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</si>
  <si>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</si>
  <si>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</si>
  <si>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</si>
  <si>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</si>
  <si>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</si>
  <si>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</si>
  <si>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</si>
  <si>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</si>
  <si>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</si>
  <si>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</si>
  <si>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</si>
  <si>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</si>
  <si>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</si>
  <si>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</si>
  <si>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</si>
  <si>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</si>
  <si>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</si>
  <si>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</si>
  <si>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</si>
  <si>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</si>
  <si>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</si>
  <si>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</si>
  <si>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</si>
  <si>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</si>
  <si>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</si>
  <si>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</si>
  <si>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</si>
  <si>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</si>
  <si>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</si>
  <si>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</si>
  <si>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</si>
  <si>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</si>
  <si>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</si>
  <si>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</si>
  <si>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</si>
  <si>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</si>
  <si>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</si>
  <si>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</si>
  <si>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</si>
  <si>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</si>
  <si>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</si>
  <si>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</si>
  <si>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</si>
  <si>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</si>
  <si>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</si>
  <si>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</si>
  <si>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</si>
  <si>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</si>
  <si>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</si>
  <si>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</si>
  <si>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</si>
  <si>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</si>
  <si>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</si>
  <si>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</si>
  <si>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</si>
  <si>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</si>
  <si>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</si>
  <si>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</si>
  <si>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</si>
  <si>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</si>
  <si>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</si>
  <si>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</si>
  <si>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</si>
  <si>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</si>
  <si>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</si>
  <si>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</si>
  <si>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</si>
  <si>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</si>
  <si>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</si>
  <si>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</si>
  <si>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</si>
  <si>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</si>
  <si>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</si>
  <si>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</si>
  <si>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</si>
  <si>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</si>
  <si>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</si>
  <si>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</si>
  <si>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</si>
  <si>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</si>
  <si>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</si>
  <si>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</si>
  <si>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</si>
  <si>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</si>
  <si>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</si>
  <si>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</si>
  <si>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</si>
  <si>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</si>
  <si>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</si>
  <si>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</si>
  <si>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</si>
  <si>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</si>
  <si>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</si>
  <si>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</si>
  <si>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</si>
  <si>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</si>
  <si>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</si>
  <si>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</si>
  <si>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</si>
  <si>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</si>
  <si>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</si>
  <si>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</si>
  <si>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</si>
  <si>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</si>
  <si>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</si>
  <si>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</si>
  <si>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</si>
  <si>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</si>
  <si>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</si>
  <si>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</si>
  <si>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</si>
  <si>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</si>
  <si>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</si>
  <si>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</si>
  <si>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</si>
  <si>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</si>
  <si>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</si>
  <si>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</si>
  <si>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</si>
  <si>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</si>
  <si>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</si>
  <si>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</si>
  <si>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</si>
  <si>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</si>
  <si>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</si>
  <si>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</si>
  <si>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</si>
  <si>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</si>
  <si>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</si>
  <si>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</si>
  <si>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</si>
  <si>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</si>
  <si>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</si>
  <si>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</si>
  <si>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</si>
  <si>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</si>
  <si>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</si>
  <si>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</si>
  <si>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</si>
  <si>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</si>
  <si>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</si>
  <si>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</si>
  <si>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</si>
  <si>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</si>
  <si>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</si>
  <si>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</si>
  <si>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</si>
  <si>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</si>
  <si>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</si>
  <si>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</si>
  <si>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</si>
  <si>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</si>
  <si>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</si>
  <si>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</si>
  <si>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</si>
  <si>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</si>
  <si>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</si>
  <si>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</si>
  <si>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</si>
  <si>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</si>
  <si>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</si>
  <si>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</si>
  <si>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</si>
  <si>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</si>
  <si>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</si>
  <si>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</si>
  <si>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</si>
  <si>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</si>
  <si>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</si>
  <si>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</si>
  <si>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</si>
  <si>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</si>
  <si>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</si>
  <si>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</si>
  <si>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</si>
  <si>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</si>
  <si>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</si>
  <si>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</si>
  <si>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</si>
  <si>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</si>
  <si>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</si>
  <si>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</si>
  <si>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</si>
  <si>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</si>
  <si>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</si>
  <si>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</si>
  <si>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</si>
  <si>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</si>
  <si>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</si>
  <si>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</si>
  <si>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</si>
  <si>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</si>
  <si>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</si>
  <si>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</si>
  <si>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</si>
  <si>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</si>
  <si>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</si>
  <si>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</si>
  <si>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</si>
  <si>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</si>
  <si>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</si>
  <si>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</si>
  <si>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</si>
  <si>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</si>
  <si>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</si>
  <si>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</si>
  <si>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</si>
  <si>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</si>
  <si>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</si>
  <si>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</si>
  <si>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</si>
  <si>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</si>
  <si>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</si>
  <si>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</si>
  <si>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</si>
  <si>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</si>
  <si>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</si>
  <si>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</si>
  <si>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</si>
  <si>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</si>
  <si>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</si>
  <si>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</si>
  <si>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</si>
  <si>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</si>
  <si>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</si>
  <si>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</si>
  <si>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</si>
  <si>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</si>
  <si>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</si>
  <si>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</si>
  <si>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</si>
  <si>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</si>
  <si>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</si>
  <si>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</si>
  <si>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</si>
  <si>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</si>
  <si>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</si>
  <si>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</si>
  <si>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</si>
  <si>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</si>
  <si>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</si>
  <si>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</si>
  <si>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</si>
  <si>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</si>
  <si>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</si>
  <si>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</si>
  <si>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</si>
  <si>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</si>
  <si>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</si>
  <si>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</si>
  <si>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</si>
  <si>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</si>
  <si>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</si>
  <si>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</si>
  <si>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</si>
  <si>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</si>
  <si>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</si>
  <si>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</si>
  <si>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</si>
  <si>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</si>
  <si>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</si>
  <si>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</si>
  <si>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</si>
  <si>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</si>
  <si>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</si>
  <si>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</si>
  <si>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</si>
  <si>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</si>
  <si>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</si>
  <si>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</si>
  <si>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</si>
  <si>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</si>
  <si>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</si>
  <si>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</si>
  <si>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</si>
  <si>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</si>
  <si>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</si>
  <si>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</si>
  <si>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</si>
  <si>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</si>
  <si>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</si>
  <si>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</si>
  <si>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</si>
  <si>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</si>
  <si>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</si>
  <si>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</si>
  <si>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</si>
  <si>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</si>
  <si>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</si>
  <si>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</si>
  <si>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</si>
  <si>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</si>
  <si>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</si>
  <si>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</si>
  <si>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</si>
  <si>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</si>
  <si>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</si>
  <si>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</si>
  <si>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</si>
  <si>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</si>
  <si>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</si>
  <si>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</si>
  <si>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</si>
  <si>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</si>
  <si>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</si>
  <si>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</si>
  <si>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</si>
  <si>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</si>
  <si>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</si>
  <si>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</si>
  <si>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</si>
  <si>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</si>
  <si>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</si>
  <si>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</si>
  <si>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</si>
  <si>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</si>
  <si>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</si>
  <si>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</si>
  <si>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</si>
  <si>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</si>
  <si>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</si>
  <si>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</si>
  <si>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</si>
  <si>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</si>
  <si>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</si>
  <si>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</si>
  <si>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</si>
  <si>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</si>
  <si>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</si>
  <si>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</si>
  <si>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</si>
  <si>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</si>
  <si>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</si>
  <si>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</si>
  <si>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</si>
  <si>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</si>
  <si>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</si>
  <si>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</si>
  <si>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</si>
  <si>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</si>
  <si>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</si>
  <si>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</si>
  <si>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</si>
  <si>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</si>
  <si>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</si>
  <si>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</si>
  <si>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</si>
  <si>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</si>
  <si>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</si>
  <si>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</si>
  <si>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</si>
  <si>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</si>
  <si>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</si>
  <si>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</si>
  <si>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</si>
  <si>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</si>
  <si>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</si>
  <si>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</si>
  <si>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</si>
  <si>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</si>
  <si>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</si>
  <si>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</si>
  <si>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</si>
  <si>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</si>
  <si>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</si>
  <si>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</si>
  <si>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</si>
  <si>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</si>
  <si>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</si>
  <si>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</si>
  <si>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</si>
  <si>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</si>
  <si>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</si>
  <si>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</si>
  <si>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</si>
  <si>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</si>
  <si>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</si>
  <si>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</si>
  <si>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</si>
  <si>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</si>
  <si>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</si>
  <si>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</si>
  <si>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</si>
  <si>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</si>
  <si>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</si>
  <si>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</si>
  <si>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</si>
  <si>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</si>
  <si>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</si>
  <si>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</si>
  <si>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</si>
  <si>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</si>
  <si>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</si>
  <si>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</si>
  <si>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</si>
  <si>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</si>
  <si>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</si>
  <si>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</si>
  <si>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</si>
  <si>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</si>
  <si>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</si>
  <si>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</si>
  <si>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</si>
  <si>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</si>
  <si>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</si>
  <si>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</si>
  <si>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</si>
  <si>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</si>
  <si>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</si>
  <si>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</si>
  <si>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</si>
  <si>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</si>
  <si>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</si>
  <si>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</si>
  <si>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</si>
  <si>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</si>
  <si>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</si>
  <si>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</si>
  <si>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</si>
  <si>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</si>
  <si>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</si>
  <si>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</si>
  <si>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</si>
  <si>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</si>
  <si>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</si>
  <si>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</si>
  <si>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</si>
  <si>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</si>
  <si>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</si>
  <si>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</si>
  <si>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</si>
  <si>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</si>
  <si>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</si>
  <si>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</si>
  <si>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</si>
  <si>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</si>
  <si>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</si>
  <si>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</si>
  <si>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</si>
  <si>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</si>
  <si>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</si>
  <si>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</si>
  <si>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</si>
  <si>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</si>
  <si>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</si>
  <si>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</si>
  <si>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</si>
  <si>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</si>
  <si>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</si>
  <si>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</si>
  <si>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</si>
  <si>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</si>
  <si>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</si>
  <si>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</si>
  <si>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</si>
  <si>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</si>
  <si>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</si>
  <si>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</si>
  <si>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</si>
  <si>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</si>
  <si>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</si>
  <si>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</si>
  <si>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</si>
  <si>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</si>
  <si>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</si>
  <si>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</si>
  <si>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</si>
  <si>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</si>
  <si>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</si>
  <si>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</si>
  <si>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</si>
  <si>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</si>
  <si>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</si>
  <si>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</si>
  <si>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</si>
  <si>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</si>
  <si>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</si>
  <si>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</si>
  <si>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</si>
  <si>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</si>
  <si>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</si>
  <si>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</si>
  <si>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</si>
  <si>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</si>
  <si>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</si>
  <si>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</si>
  <si>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</si>
  <si>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</si>
  <si>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</si>
  <si>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</si>
  <si>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</si>
  <si>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</si>
  <si>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</si>
  <si>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</si>
  <si>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</si>
  <si>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</si>
  <si>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</si>
  <si>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</si>
  <si>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</si>
  <si>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</si>
  <si>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</si>
  <si>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</si>
  <si>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</si>
  <si>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</si>
  <si>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</si>
  <si>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</si>
  <si>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</si>
  <si>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</si>
  <si>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</si>
  <si>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</si>
  <si>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</si>
  <si>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</si>
  <si>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</si>
  <si>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</si>
  <si>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</si>
  <si>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</si>
  <si>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</si>
  <si>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</si>
  <si>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</si>
  <si>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</si>
  <si>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</si>
  <si>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</si>
  <si>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</si>
  <si>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</si>
  <si>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</si>
  <si>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</si>
  <si>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</si>
  <si>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</si>
  <si>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</si>
  <si>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</si>
  <si>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</si>
  <si>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</si>
  <si>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</si>
  <si>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</si>
  <si>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</si>
  <si>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</si>
  <si>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</si>
  <si>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</si>
  <si>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</si>
  <si>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</si>
  <si>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</si>
  <si>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</si>
  <si>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</si>
  <si>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</si>
  <si>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</si>
  <si>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</si>
  <si>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</si>
  <si>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</si>
  <si>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</si>
  <si>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</si>
  <si>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</si>
  <si>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</si>
  <si>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</si>
  <si>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</si>
  <si>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</si>
  <si>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</si>
  <si>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</si>
  <si>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</si>
  <si>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</si>
  <si>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</si>
  <si>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</si>
  <si>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</si>
  <si>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</si>
  <si>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</si>
  <si>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</si>
  <si>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</si>
  <si>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</si>
  <si>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</si>
  <si>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</si>
  <si>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</si>
  <si>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</si>
  <si>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</si>
  <si>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</si>
  <si>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</si>
  <si>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</si>
  <si>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</si>
  <si>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</si>
  <si>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</si>
  <si>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</si>
  <si>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</si>
  <si>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</si>
  <si>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</si>
  <si>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</si>
  <si>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</si>
  <si>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</si>
  <si>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</si>
  <si>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</si>
  <si>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</si>
  <si>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</si>
  <si>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</si>
  <si>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</si>
  <si>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</si>
  <si>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</si>
  <si>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</si>
  <si>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</si>
  <si>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</si>
  <si>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</si>
  <si>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</si>
  <si>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</si>
  <si>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</si>
  <si>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</si>
  <si>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</si>
  <si>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</si>
  <si>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</si>
  <si>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</si>
  <si>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</si>
  <si>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</si>
  <si>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</si>
  <si>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</si>
  <si>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</si>
  <si>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</si>
  <si>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</si>
  <si>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</si>
  <si>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</si>
  <si>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</si>
  <si>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</si>
  <si>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</si>
  <si>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</si>
  <si>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</si>
  <si>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</si>
  <si>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</si>
  <si>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</si>
  <si>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</si>
  <si>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</si>
  <si>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</si>
  <si>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</si>
  <si>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</si>
  <si>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</si>
  <si>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</si>
  <si>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</si>
  <si>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</si>
  <si>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</si>
  <si>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</si>
  <si>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</si>
  <si>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</si>
  <si>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</si>
  <si>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</si>
  <si>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</si>
  <si>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</si>
  <si>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</si>
  <si>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</si>
  <si>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</si>
  <si>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</si>
  <si>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</si>
  <si>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</si>
  <si>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</si>
  <si>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</si>
  <si>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</si>
  <si>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</si>
  <si>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</si>
  <si>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</si>
  <si>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</si>
  <si>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</si>
  <si>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</si>
  <si>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</si>
  <si>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</si>
  <si>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</si>
  <si>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</si>
  <si>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</si>
  <si>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</si>
  <si>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</si>
  <si>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</si>
  <si>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</si>
  <si>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</si>
  <si>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</si>
  <si>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</si>
  <si>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</si>
  <si>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</si>
  <si>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</si>
  <si>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</si>
  <si>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</si>
  <si>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</si>
  <si>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</si>
  <si>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</si>
  <si>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</si>
  <si>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</si>
  <si>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</si>
  <si>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</si>
  <si>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</si>
  <si>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</si>
  <si>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</si>
  <si>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</si>
  <si>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</si>
  <si>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</si>
  <si>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</si>
  <si>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</si>
  <si>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</si>
  <si>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</si>
  <si>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</si>
  <si>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</si>
  <si>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</si>
  <si>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</si>
  <si>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</si>
  <si>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</si>
  <si>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</si>
  <si>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</si>
  <si>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</si>
  <si>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</si>
  <si>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</si>
  <si>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</si>
  <si>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</si>
  <si>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</si>
  <si>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</si>
  <si>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</si>
  <si>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</si>
  <si>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</si>
  <si>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</si>
  <si>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</si>
  <si>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</si>
  <si>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</si>
  <si>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</si>
  <si>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</si>
  <si>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</si>
  <si>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</si>
  <si>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</si>
  <si>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</si>
  <si>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</si>
  <si>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</si>
  <si>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</si>
  <si>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</si>
  <si>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</si>
  <si>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</si>
  <si>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</si>
  <si>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</si>
  <si>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</si>
  <si>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</si>
  <si>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</si>
  <si>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</si>
  <si>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</si>
  <si>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</si>
  <si>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</si>
  <si>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</si>
  <si>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</si>
  <si>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</si>
  <si>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</si>
  <si>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</si>
  <si>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</si>
  <si>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</si>
  <si>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</si>
  <si>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</si>
  <si>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</si>
  <si>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</si>
  <si>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</si>
  <si>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</si>
  <si>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</si>
  <si>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</si>
  <si>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</si>
  <si>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</si>
  <si>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</si>
  <si>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</si>
  <si>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</si>
  <si>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</si>
  <si>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</si>
  <si>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</si>
  <si>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</si>
  <si>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</si>
  <si>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</si>
  <si>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</si>
  <si>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</si>
  <si>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</si>
  <si>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</si>
  <si>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</si>
  <si>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</si>
  <si>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</si>
  <si>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</si>
  <si>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</si>
  <si>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</si>
  <si>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</si>
  <si>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</si>
  <si>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</si>
  <si>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</si>
  <si>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</si>
  <si>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</si>
  <si>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</si>
  <si>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</si>
  <si>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</si>
  <si>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</si>
  <si>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</si>
  <si>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</si>
  <si>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</si>
  <si>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</si>
  <si>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</si>
  <si>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</si>
  <si>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</si>
  <si>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</si>
  <si>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</si>
  <si>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</si>
  <si>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</si>
  <si>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</si>
  <si>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</si>
  <si>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</si>
  <si>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</si>
  <si>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</si>
  <si>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</si>
  <si>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</si>
  <si>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</si>
  <si>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</si>
  <si>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</si>
  <si>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</si>
  <si>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</si>
  <si>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</si>
  <si>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</si>
  <si>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</si>
  <si>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</si>
  <si>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</si>
  <si>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</si>
  <si>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</si>
  <si>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</si>
  <si>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</si>
  <si>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</si>
  <si>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</si>
  <si>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</si>
  <si>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</si>
  <si>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</si>
  <si>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</si>
  <si>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</si>
  <si>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</si>
  <si>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</si>
  <si>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</si>
  <si>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</si>
  <si>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</si>
  <si>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</si>
  <si>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</si>
  <si>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</si>
  <si>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</si>
  <si>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</si>
  <si>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</si>
  <si>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</si>
  <si>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</si>
  <si>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</si>
  <si>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</si>
  <si>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</si>
  <si>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</si>
  <si>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</si>
  <si>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</si>
  <si>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</si>
  <si>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</si>
  <si>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</si>
  <si>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</si>
  <si>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</si>
  <si>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</si>
  <si>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</si>
  <si>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</si>
  <si>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</si>
  <si>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</si>
  <si>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</si>
  <si>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</si>
  <si>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</si>
  <si>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</si>
  <si>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</si>
  <si>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</si>
  <si>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</si>
  <si>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</si>
  <si>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</si>
  <si>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</si>
  <si>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</si>
  <si>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</si>
  <si>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</si>
  <si>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</si>
  <si>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</si>
  <si>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</si>
  <si>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</si>
  <si>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</si>
  <si>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</si>
  <si>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</si>
  <si>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</si>
  <si>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</si>
  <si>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</si>
  <si>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</si>
  <si>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</si>
  <si>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</si>
  <si>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</si>
  <si>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</si>
  <si>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</si>
  <si>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</si>
  <si>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</si>
  <si>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</si>
  <si>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</si>
  <si>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</si>
  <si>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</si>
  <si>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</si>
  <si>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</si>
  <si>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</si>
  <si>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</si>
  <si>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</si>
  <si>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</si>
  <si>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</si>
  <si>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</si>
  <si>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</si>
  <si>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</si>
  <si>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</si>
  <si>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</si>
  <si>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</si>
  <si>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</si>
  <si>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</si>
  <si>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</si>
  <si>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</si>
  <si>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</si>
  <si>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</si>
  <si>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</si>
  <si>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</si>
  <si>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</si>
  <si>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</si>
  <si>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</si>
  <si>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</si>
  <si>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</si>
  <si>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</si>
  <si>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</si>
  <si>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</si>
  <si>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</si>
  <si>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</si>
  <si>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</si>
  <si>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</si>
  <si>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</si>
  <si>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</si>
  <si>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</si>
  <si>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</si>
  <si>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</si>
  <si>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</si>
  <si>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</si>
  <si>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</si>
  <si>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</si>
  <si>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</si>
  <si>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</si>
  <si>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</si>
  <si>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</si>
  <si>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</si>
  <si>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</si>
  <si>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</si>
  <si>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</si>
  <si>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</si>
  <si>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</si>
  <si>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</si>
  <si>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</si>
  <si>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</si>
  <si>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</si>
  <si>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</si>
  <si>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</si>
  <si>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</si>
  <si>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</si>
  <si>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</si>
  <si>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</si>
  <si>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</si>
  <si>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</si>
  <si>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</si>
  <si>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</si>
  <si>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</si>
  <si>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</si>
  <si>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</si>
  <si>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</si>
  <si>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</si>
  <si>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</si>
  <si>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</si>
  <si>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</si>
  <si>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</si>
  <si>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</si>
  <si>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</si>
  <si>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</si>
  <si>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</si>
  <si>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</si>
  <si>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</si>
  <si>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</si>
  <si>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</si>
  <si>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</si>
  <si>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</si>
  <si>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</si>
  <si>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</si>
  <si>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</si>
  <si>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</si>
  <si>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</si>
  <si>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</si>
  <si>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</si>
  <si>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</si>
  <si>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</si>
  <si>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</si>
  <si>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</si>
  <si>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</si>
  <si>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</si>
  <si>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</si>
  <si>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</si>
  <si>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</si>
  <si>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</si>
  <si>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</si>
  <si>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</si>
  <si>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</si>
  <si>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</si>
  <si>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</si>
  <si>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</si>
  <si>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</si>
  <si>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</si>
  <si>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</si>
  <si>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</si>
  <si>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</si>
  <si>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</si>
  <si>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</si>
  <si>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</si>
  <si>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</si>
  <si>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</si>
  <si>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</si>
  <si>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</si>
  <si>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</si>
  <si>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</si>
  <si>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</si>
  <si>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</si>
  <si>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</si>
  <si>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</si>
  <si>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</si>
  <si>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</si>
  <si>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</si>
  <si>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</si>
  <si>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</si>
  <si>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</si>
  <si>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</si>
  <si>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</si>
  <si>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</si>
  <si>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</si>
  <si>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</si>
  <si>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</si>
  <si>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</si>
  <si>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</si>
  <si>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</si>
  <si>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</si>
  <si>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</si>
  <si>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</si>
  <si>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</si>
  <si>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</si>
  <si>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</si>
  <si>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</si>
  <si>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</si>
  <si>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</si>
  <si>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</si>
  <si>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</si>
  <si>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</si>
  <si>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</si>
  <si>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</si>
  <si>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</si>
  <si>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</si>
  <si>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</si>
  <si>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</si>
  <si>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</si>
  <si>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</si>
  <si>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</si>
  <si>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</si>
  <si>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</si>
  <si>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</si>
  <si>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</si>
  <si>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</si>
  <si>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</si>
  <si>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</si>
  <si>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</si>
  <si>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</si>
  <si>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</si>
  <si>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</si>
  <si>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</si>
  <si>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</si>
  <si>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</si>
  <si>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</si>
  <si>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</si>
  <si>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</si>
  <si>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</si>
  <si>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</si>
  <si>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</si>
  <si>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</si>
  <si>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</si>
  <si>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</si>
  <si>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</si>
  <si>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</si>
  <si>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</si>
  <si>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</si>
  <si>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</si>
  <si>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</si>
  <si>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</si>
  <si>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</si>
  <si>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</si>
  <si>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</si>
  <si>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</si>
  <si>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</si>
  <si>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</si>
  <si>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</si>
  <si>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</si>
  <si>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</si>
  <si>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</si>
  <si>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</si>
  <si>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</si>
  <si>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</si>
  <si>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</si>
  <si>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</si>
  <si>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</si>
  <si>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</si>
  <si>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</si>
  <si>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</si>
  <si>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</si>
  <si>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</si>
  <si>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</si>
  <si>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</si>
  <si>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</si>
  <si>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</si>
  <si>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</si>
  <si>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</si>
  <si>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</si>
  <si>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</si>
  <si>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</si>
  <si>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</si>
  <si>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</si>
  <si>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</si>
  <si>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</si>
  <si>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</si>
  <si>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</si>
  <si>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</si>
  <si>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</si>
  <si>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</si>
  <si>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</si>
  <si>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</si>
  <si>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</si>
  <si>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</si>
  <si>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</si>
  <si>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</si>
  <si>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</si>
  <si>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</si>
  <si>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</si>
  <si>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</si>
  <si>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</si>
  <si>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</si>
  <si>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</si>
  <si>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</si>
  <si>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</si>
  <si>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</si>
  <si>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</si>
  <si>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</si>
  <si>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</si>
  <si>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</si>
  <si>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</si>
  <si>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</si>
  <si>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</si>
  <si>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</si>
  <si>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</si>
  <si>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</si>
  <si>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</si>
  <si>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</si>
  <si>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</si>
  <si>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</si>
  <si>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</si>
  <si>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</si>
  <si>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</si>
  <si>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</si>
  <si>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</si>
  <si>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</si>
  <si>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</si>
  <si>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</si>
  <si>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</si>
  <si>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</si>
  <si>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</si>
  <si>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</si>
  <si>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</si>
  <si>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</si>
  <si>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</si>
  <si>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</si>
  <si>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</si>
  <si>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</si>
  <si>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</si>
  <si>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</si>
  <si>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</si>
  <si>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</si>
  <si>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</si>
  <si>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</si>
  <si>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</si>
  <si>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</si>
  <si>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</si>
  <si>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</si>
  <si>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</si>
  <si>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</si>
  <si>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</si>
  <si>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</si>
  <si>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</si>
  <si>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</si>
  <si>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</si>
  <si>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</si>
  <si>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</si>
  <si>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</si>
  <si>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</si>
  <si>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</si>
  <si>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</si>
  <si>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</si>
  <si>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</si>
  <si>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</si>
  <si>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</si>
  <si>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</si>
  <si>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</si>
  <si>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</si>
  <si>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</si>
  <si>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</si>
  <si>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</si>
  <si>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</si>
  <si>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</si>
  <si>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</si>
  <si>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</si>
  <si>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</si>
  <si>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</si>
  <si>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</si>
  <si>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</si>
  <si>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</si>
  <si>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</si>
  <si>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</si>
  <si>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</si>
  <si>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</si>
  <si>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</si>
  <si>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</si>
  <si>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</si>
  <si>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</si>
  <si>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</si>
  <si>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</si>
  <si>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</si>
  <si>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</si>
  <si>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</si>
  <si>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</si>
  <si>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</si>
  <si>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</si>
  <si>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</si>
  <si>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</si>
  <si>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</si>
  <si>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</si>
  <si>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</si>
  <si>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</si>
  <si>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</si>
  <si>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</si>
  <si>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</si>
  <si>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</si>
  <si>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</si>
  <si>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</si>
  <si>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</si>
  <si>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</si>
  <si>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</si>
  <si>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</si>
  <si>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</si>
  <si>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</si>
  <si>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</si>
  <si>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</si>
  <si>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</si>
  <si>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</si>
  <si>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</si>
  <si>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</si>
  <si>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</si>
  <si>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</si>
  <si>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</si>
  <si>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</si>
  <si>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</si>
  <si>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</si>
  <si>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</si>
  <si>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</si>
  <si>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</si>
  <si>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</si>
  <si>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</si>
  <si>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</si>
  <si>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</si>
  <si>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</si>
  <si>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</si>
  <si>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</si>
  <si>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</si>
  <si>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</si>
  <si>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</si>
  <si>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</si>
  <si>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</si>
  <si>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</si>
  <si>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</si>
  <si>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</si>
  <si>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</si>
  <si>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</si>
  <si>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</si>
  <si>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</si>
  <si>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</si>
  <si>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</si>
  <si>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</si>
  <si>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</si>
  <si>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</si>
  <si>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</si>
  <si>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</si>
  <si>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</si>
  <si>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</si>
  <si>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</si>
  <si>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</si>
  <si>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</si>
  <si>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</si>
  <si>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</si>
  <si>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</si>
  <si>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</si>
  <si>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</si>
  <si>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</si>
  <si>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</si>
  <si>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</si>
  <si>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</si>
  <si>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</si>
  <si>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</si>
  <si>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</si>
  <si>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</si>
  <si>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</si>
  <si>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</si>
  <si>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</si>
  <si>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</si>
  <si>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</si>
  <si>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</si>
  <si>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</si>
  <si>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</si>
  <si>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</si>
  <si>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</si>
  <si>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</si>
  <si>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</si>
  <si>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</si>
  <si>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</si>
  <si>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</si>
  <si>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</si>
  <si>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</si>
  <si>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</si>
  <si>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</si>
  <si>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</si>
  <si>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</si>
  <si>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</si>
  <si>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</si>
  <si>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</si>
  <si>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</si>
  <si>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</si>
  <si>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</si>
  <si>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</si>
  <si>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</si>
  <si>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</si>
  <si>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</si>
  <si>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</si>
  <si>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</si>
  <si>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</si>
  <si>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</si>
  <si>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</si>
  <si>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</si>
  <si>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</si>
  <si>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</si>
  <si>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</si>
  <si>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</si>
  <si>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</si>
  <si>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</si>
  <si>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</si>
  <si>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</si>
  <si>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</si>
  <si>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</si>
  <si>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</si>
  <si>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</si>
  <si>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</si>
  <si>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</si>
  <si>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</si>
  <si>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</si>
  <si>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</si>
  <si>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</si>
  <si>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</si>
  <si>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</si>
  <si>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</si>
  <si>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</si>
  <si>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</si>
  <si>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</si>
  <si>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</si>
  <si>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</si>
  <si>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</si>
  <si>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</si>
  <si>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</si>
  <si>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</si>
  <si>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</si>
  <si>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</si>
  <si>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</si>
  <si>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</si>
  <si>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</si>
  <si>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</si>
  <si>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</si>
  <si>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</si>
  <si>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</si>
  <si>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</si>
  <si>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</si>
  <si>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</si>
  <si>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</si>
  <si>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</si>
  <si>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</si>
  <si>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</si>
  <si>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</si>
  <si>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</si>
  <si>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</si>
  <si>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</si>
  <si>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</si>
  <si>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</si>
  <si>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</si>
  <si>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</si>
  <si>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</si>
  <si>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</si>
  <si>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</si>
  <si>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</si>
  <si>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</si>
  <si>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</si>
  <si>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</si>
  <si>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</si>
  <si>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</si>
  <si>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</si>
  <si>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</si>
  <si>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</si>
  <si>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</si>
  <si>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</si>
  <si>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</si>
  <si>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</si>
  <si>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</si>
  <si>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</si>
  <si>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</si>
  <si>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</si>
  <si>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</si>
  <si>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</si>
  <si>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</si>
  <si>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</si>
  <si>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</si>
  <si>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</si>
  <si>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</si>
  <si>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</si>
  <si>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</si>
  <si>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</si>
  <si>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</si>
  <si>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</si>
  <si>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</si>
  <si>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</si>
  <si>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</si>
  <si>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</si>
  <si>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</si>
  <si>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</si>
  <si>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</si>
  <si>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</si>
  <si>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</si>
  <si>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</si>
  <si>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</si>
  <si>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</si>
  <si>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</si>
  <si>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</si>
  <si>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</si>
  <si>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</si>
  <si>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</si>
  <si>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</si>
  <si>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</si>
  <si>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</si>
  <si>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</si>
  <si>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</si>
  <si>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</si>
  <si>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</si>
  <si>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</si>
  <si>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</si>
  <si>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</si>
  <si>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</si>
  <si>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</si>
  <si>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</si>
  <si>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</si>
  <si>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</si>
  <si>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</si>
  <si>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</si>
  <si>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</si>
  <si>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</si>
  <si>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</si>
  <si>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</si>
  <si>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</si>
  <si>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</si>
  <si>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</si>
  <si>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</si>
  <si>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</si>
  <si>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</si>
  <si>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</si>
  <si>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</si>
  <si>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</si>
  <si>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</si>
  <si>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</si>
  <si>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</si>
  <si>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</si>
  <si>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</si>
  <si>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</si>
  <si>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</si>
  <si>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</si>
  <si>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</si>
  <si>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</si>
  <si>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</si>
  <si>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</si>
  <si>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</si>
  <si>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</si>
  <si>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</si>
  <si>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</si>
  <si>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</si>
  <si>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</si>
  <si>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</si>
  <si>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</si>
  <si>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</si>
  <si>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</si>
  <si>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</si>
  <si>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</si>
  <si>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</si>
  <si>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</si>
  <si>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</si>
  <si>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</si>
  <si>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</si>
  <si>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</si>
  <si>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</si>
  <si>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</si>
  <si>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</si>
  <si>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</si>
  <si>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</si>
  <si>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</si>
  <si>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</si>
  <si>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</si>
  <si>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</si>
  <si>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</si>
  <si>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</si>
  <si>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</si>
  <si>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</si>
  <si>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</si>
  <si>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</si>
  <si>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</si>
  <si>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</si>
  <si>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</si>
  <si>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</si>
  <si>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</si>
  <si>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</si>
  <si>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</si>
  <si>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</si>
  <si>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</si>
  <si>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</si>
  <si>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</si>
  <si>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</si>
  <si>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</si>
  <si>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</si>
  <si>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</si>
  <si>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</si>
  <si>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</si>
  <si>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</si>
  <si>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</si>
  <si>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</si>
  <si>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</si>
  <si>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</si>
  <si>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</si>
  <si>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</si>
  <si>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</si>
  <si>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</si>
  <si>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</si>
  <si>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</si>
  <si>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</si>
  <si>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</si>
  <si>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</si>
  <si>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</si>
  <si>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</si>
  <si>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</si>
  <si>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</si>
  <si>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</si>
  <si>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</si>
  <si>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</si>
  <si>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</si>
  <si>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</si>
  <si>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</si>
  <si>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</si>
  <si>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</si>
  <si>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</si>
  <si>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</si>
  <si>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</si>
  <si>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</si>
  <si>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</si>
  <si>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</si>
  <si>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</si>
  <si>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</si>
  <si>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</si>
  <si>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</si>
  <si>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</si>
  <si>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</si>
  <si>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</si>
  <si>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</si>
  <si>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</si>
  <si>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</si>
  <si>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</si>
  <si>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</si>
  <si>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</si>
  <si>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</si>
  <si>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</si>
  <si>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</si>
  <si>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</si>
  <si>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</si>
  <si>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</si>
  <si>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</si>
  <si>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</si>
  <si>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</si>
  <si>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</si>
  <si>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</si>
  <si>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</si>
  <si>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</si>
  <si>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</si>
  <si>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</si>
  <si>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</si>
  <si>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</si>
  <si>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</si>
  <si>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</si>
  <si>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</si>
  <si>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</si>
  <si>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</si>
  <si>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</si>
  <si>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</si>
  <si>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</si>
  <si>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</si>
  <si>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</si>
  <si>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</si>
  <si>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</si>
  <si>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</si>
  <si>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</si>
  <si>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</si>
  <si>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</si>
  <si>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</si>
  <si>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</si>
  <si>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</si>
  <si>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</si>
  <si>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</si>
  <si>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</si>
  <si>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</si>
  <si>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</si>
  <si>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</si>
  <si>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</si>
  <si>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</si>
  <si>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</si>
  <si>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</si>
  <si>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</si>
  <si>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</si>
  <si>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</si>
  <si>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</si>
  <si>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</si>
  <si>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</si>
  <si>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</si>
  <si>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</si>
  <si>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</si>
  <si>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</si>
  <si>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</si>
  <si>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</si>
  <si>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</si>
  <si>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</si>
  <si>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</si>
  <si>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</si>
  <si>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</si>
  <si>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</si>
  <si>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</si>
  <si>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</si>
  <si>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</si>
  <si>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</si>
  <si>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</si>
  <si>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</si>
  <si>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</si>
  <si>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</si>
  <si>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</si>
  <si>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</si>
  <si>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</si>
  <si>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</si>
  <si>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</si>
  <si>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</si>
  <si>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</si>
  <si>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</si>
  <si>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</si>
  <si>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</si>
  <si>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</si>
  <si>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</si>
  <si>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</si>
  <si>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</si>
  <si>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</si>
  <si>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</si>
  <si>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</si>
  <si>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</si>
  <si>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</si>
  <si>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</si>
  <si>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</si>
  <si>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</si>
  <si>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</si>
  <si>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</si>
  <si>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</si>
  <si>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</si>
  <si>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</si>
  <si>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</si>
  <si>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</si>
  <si>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</si>
  <si>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</si>
  <si>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</si>
  <si>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</si>
  <si>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</si>
  <si>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</si>
  <si>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</si>
  <si>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</si>
  <si>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</si>
  <si>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</si>
  <si>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</si>
  <si>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</si>
  <si>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</si>
  <si>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</si>
  <si>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</si>
  <si>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</si>
  <si>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</si>
  <si>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</si>
  <si>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</si>
  <si>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</si>
  <si>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</si>
  <si>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</si>
  <si>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</si>
  <si>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</si>
  <si>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</si>
  <si>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</si>
  <si>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</si>
  <si>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</si>
  <si>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</si>
  <si>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</si>
  <si>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</si>
  <si>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</si>
  <si>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</si>
  <si>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</si>
  <si>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</si>
  <si>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</si>
  <si>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</si>
  <si>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</si>
  <si>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</si>
  <si>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</si>
  <si>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</si>
  <si>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</si>
  <si>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</si>
  <si>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</si>
  <si>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</si>
  <si>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</si>
  <si>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</si>
  <si>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</si>
  <si>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</si>
  <si>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</si>
  <si>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</si>
  <si>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</si>
  <si>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</si>
  <si>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</si>
  <si>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</si>
  <si>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</si>
  <si>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</si>
  <si>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</si>
  <si>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</si>
  <si>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</si>
  <si>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</si>
  <si>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</si>
  <si>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</si>
  <si>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</si>
  <si>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</si>
  <si>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</si>
  <si>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</si>
  <si>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</si>
  <si>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</si>
  <si>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</si>
  <si>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</si>
  <si>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</si>
  <si>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</si>
  <si>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</si>
  <si>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</si>
  <si>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</si>
  <si>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</si>
  <si>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</si>
  <si>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</si>
  <si>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</si>
  <si>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</si>
  <si>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</si>
  <si>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</si>
  <si>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</si>
  <si>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</si>
  <si>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</si>
  <si>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</si>
  <si>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</si>
  <si>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</si>
  <si>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</si>
  <si>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</si>
  <si>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</si>
  <si>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</si>
  <si>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</si>
  <si>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</si>
  <si>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</si>
  <si>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</si>
  <si>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</si>
  <si>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</si>
  <si>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</si>
  <si>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</si>
  <si>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</si>
  <si>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</si>
  <si>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</si>
  <si>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</si>
  <si>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</si>
  <si>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</si>
  <si>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</si>
  <si>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</si>
  <si>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</si>
  <si>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</si>
  <si>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</si>
  <si>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</si>
  <si>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</si>
  <si>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</si>
  <si>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</si>
  <si>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</si>
  <si>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</si>
  <si>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</si>
  <si>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</si>
  <si>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</si>
  <si>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</si>
  <si>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</si>
  <si>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</si>
  <si>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</si>
  <si>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</si>
  <si>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</si>
  <si>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</si>
  <si>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</si>
  <si>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</si>
  <si>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</si>
  <si>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</si>
  <si>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</si>
  <si>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</si>
  <si>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</si>
  <si>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</si>
  <si>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</si>
  <si>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</si>
  <si>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</si>
  <si>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</si>
  <si>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</si>
  <si>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</si>
  <si>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</si>
  <si>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</si>
  <si>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</si>
  <si>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</si>
  <si>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</si>
  <si>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</si>
  <si>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</si>
  <si>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</si>
  <si>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</si>
  <si>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</si>
  <si>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</si>
  <si>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</si>
  <si>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</si>
  <si>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</si>
  <si>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</si>
  <si>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</si>
  <si>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</si>
  <si>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</si>
  <si>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</si>
  <si>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</si>
  <si>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</si>
  <si>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</si>
  <si>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</si>
  <si>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</si>
  <si>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</si>
  <si>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</si>
  <si>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</si>
  <si>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</si>
  <si>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</si>
  <si>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</si>
  <si>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</si>
  <si>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</si>
  <si>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</si>
  <si>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</si>
  <si>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</si>
  <si>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</si>
  <si>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</si>
  <si>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</si>
  <si>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</si>
  <si>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</si>
  <si>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</si>
  <si>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</si>
  <si>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</si>
  <si>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</si>
  <si>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</si>
  <si>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</si>
  <si>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</si>
  <si>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</si>
  <si>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</si>
  <si>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</si>
  <si>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</si>
  <si>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</si>
  <si>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</si>
  <si>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</si>
  <si>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</si>
  <si>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</si>
  <si>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</si>
  <si>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</si>
  <si>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</si>
  <si>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</si>
  <si>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</si>
  <si>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</si>
  <si>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</si>
  <si>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</si>
  <si>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</si>
  <si>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</si>
  <si>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</si>
  <si>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</si>
  <si>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</si>
  <si>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</si>
  <si>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</si>
  <si>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</si>
  <si>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</si>
  <si>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</si>
  <si>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</si>
  <si>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</si>
  <si>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</si>
  <si>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</si>
  <si>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</si>
  <si>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</si>
  <si>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</si>
  <si>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</si>
  <si>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</si>
  <si>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</si>
  <si>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</si>
  <si>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</si>
  <si>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</si>
  <si>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</si>
  <si>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</si>
  <si>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</si>
  <si>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</si>
  <si>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</si>
  <si>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</si>
  <si>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</si>
  <si>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</si>
  <si>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</si>
  <si>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</si>
  <si>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</si>
  <si>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</si>
  <si>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</si>
  <si>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</si>
  <si>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</si>
  <si>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</si>
  <si>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</si>
  <si>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</si>
  <si>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</si>
  <si>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</si>
  <si>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</si>
  <si>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</si>
  <si>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</si>
  <si>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</si>
  <si>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</si>
  <si>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</si>
  <si>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</si>
  <si>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</si>
  <si>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</si>
  <si>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</si>
  <si>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</si>
  <si>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</si>
  <si>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</si>
  <si>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</si>
  <si>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</si>
  <si>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</si>
  <si>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</si>
  <si>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</si>
  <si>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</si>
  <si>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</si>
  <si>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</si>
  <si>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</si>
  <si>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</si>
  <si>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</si>
  <si>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</si>
  <si>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</si>
  <si>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</si>
  <si>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</si>
  <si>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</si>
  <si>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</si>
  <si>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</si>
  <si>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</si>
  <si>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</si>
  <si>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</si>
  <si>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</si>
  <si>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</si>
  <si>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</si>
  <si>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</si>
  <si>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</si>
  <si>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</si>
  <si>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</si>
  <si>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</si>
  <si>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</si>
  <si>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</si>
  <si>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</si>
  <si>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</si>
  <si>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</si>
  <si>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</si>
  <si>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</si>
  <si>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</si>
  <si>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</si>
  <si>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</si>
  <si>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</si>
  <si>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</si>
  <si>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</si>
  <si>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</si>
  <si>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</si>
  <si>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</si>
  <si>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</si>
  <si>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</si>
  <si>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</si>
  <si>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</si>
  <si>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</si>
  <si>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</si>
  <si>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</si>
  <si>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</si>
  <si>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</si>
  <si>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</si>
  <si>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</si>
  <si>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</si>
  <si>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</si>
  <si>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</si>
  <si>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</si>
  <si>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</si>
  <si>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</si>
  <si>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</si>
  <si>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</si>
  <si>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</si>
  <si>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</si>
  <si>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</si>
  <si>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</si>
  <si>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</si>
  <si>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</si>
  <si>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</si>
  <si>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</si>
  <si>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</si>
  <si>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</si>
  <si>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</si>
  <si>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</si>
  <si>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</si>
  <si>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</si>
  <si>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</si>
  <si>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</si>
  <si>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</si>
  <si>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</si>
  <si>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</si>
  <si>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</si>
  <si>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</si>
  <si>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</si>
  <si>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</si>
  <si>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</si>
  <si>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</si>
  <si>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</si>
  <si>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</si>
  <si>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</si>
  <si>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</si>
  <si>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</si>
  <si>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</si>
  <si>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</si>
  <si>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</si>
  <si>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</si>
  <si>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</si>
  <si>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</si>
  <si>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</si>
  <si>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</si>
  <si>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</si>
  <si>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</si>
  <si>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</si>
  <si>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</si>
  <si>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</si>
  <si>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</si>
  <si>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</si>
  <si>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</si>
  <si>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</si>
  <si>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</si>
  <si>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</si>
  <si>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</si>
  <si>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</si>
  <si>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</si>
  <si>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</si>
  <si>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</si>
  <si>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</si>
  <si>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</si>
  <si>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</si>
  <si>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</si>
  <si>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</si>
  <si>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</si>
  <si>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</si>
  <si>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</si>
  <si>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</si>
  <si>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</si>
  <si>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</si>
  <si>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</si>
  <si>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</si>
  <si>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</si>
  <si>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</si>
  <si>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</si>
  <si>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</si>
  <si>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</si>
  <si>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</si>
  <si>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</si>
  <si>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</si>
  <si>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</si>
  <si>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</si>
  <si>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</si>
  <si>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</si>
  <si>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</si>
  <si>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</si>
  <si>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</si>
  <si>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</si>
  <si>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</si>
  <si>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</si>
  <si>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</si>
  <si>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</si>
  <si>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</si>
  <si>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</si>
  <si>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</si>
  <si>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</si>
  <si>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</si>
  <si>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</si>
  <si>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</si>
  <si>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</si>
  <si>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</si>
  <si>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</si>
  <si>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</si>
  <si>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</si>
  <si>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</si>
  <si>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</si>
  <si>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</si>
  <si>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</si>
  <si>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</si>
  <si>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</si>
  <si>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</si>
  <si>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</si>
  <si>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</si>
  <si>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</si>
  <si>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</si>
  <si>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</si>
  <si>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</si>
  <si>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</si>
  <si>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</si>
  <si>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</si>
  <si>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</si>
  <si>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</si>
  <si>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</si>
  <si>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</si>
  <si>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</si>
  <si>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</si>
  <si>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</si>
  <si>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</si>
  <si>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</si>
  <si>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</si>
  <si>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</si>
  <si>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</si>
  <si>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</si>
  <si>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</si>
  <si>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</si>
  <si>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</si>
  <si>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</si>
  <si>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</si>
  <si>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</si>
  <si>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</si>
  <si>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</si>
  <si>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</si>
  <si>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</si>
  <si>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</si>
  <si>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</si>
  <si>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</si>
  <si>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</si>
  <si>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</si>
  <si>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</si>
  <si>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</si>
  <si>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</si>
  <si>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</si>
  <si>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</si>
  <si>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</si>
  <si>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</si>
  <si>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</si>
  <si>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</si>
  <si>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</si>
  <si>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</si>
  <si>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</si>
  <si>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</si>
  <si>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</si>
  <si>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</si>
  <si>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</si>
  <si>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</si>
  <si>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</si>
  <si>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</si>
  <si>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</si>
  <si>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</si>
  <si>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</si>
  <si>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</si>
  <si>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</si>
  <si>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</si>
  <si>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</si>
  <si>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</si>
  <si>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</si>
  <si>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</si>
  <si>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</si>
  <si>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</si>
  <si>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</si>
  <si>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</si>
  <si>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</si>
  <si>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</si>
  <si>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</si>
  <si>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</si>
  <si>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</si>
  <si>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</si>
  <si>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</si>
  <si>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</si>
  <si>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</si>
  <si>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</si>
  <si>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</si>
  <si>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</si>
  <si>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</si>
  <si>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</si>
  <si>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</si>
  <si>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</si>
  <si>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</si>
  <si>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</si>
  <si>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</si>
  <si>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</si>
  <si>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</si>
  <si>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</si>
  <si>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</si>
  <si>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</si>
  <si>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</si>
  <si>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</si>
  <si>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</si>
  <si>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</si>
  <si>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</si>
  <si>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</si>
  <si>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</si>
  <si>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</si>
  <si>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</si>
  <si>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</si>
  <si>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</si>
  <si>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</si>
  <si>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</si>
  <si>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</si>
  <si>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</si>
  <si>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</si>
  <si>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</si>
  <si>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</si>
  <si>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</si>
  <si>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</si>
  <si>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</si>
  <si>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</si>
  <si>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</si>
  <si>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</si>
  <si>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</si>
  <si>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</si>
  <si>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</si>
  <si>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</si>
  <si>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</si>
  <si>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</si>
  <si>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</si>
  <si>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</si>
  <si>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</si>
  <si>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</si>
  <si>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</si>
  <si>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</si>
  <si>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</si>
  <si>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</si>
  <si>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</si>
  <si>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</si>
  <si>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</si>
  <si>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</si>
  <si>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</si>
  <si>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</si>
  <si>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</si>
  <si>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</si>
  <si>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</si>
  <si>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</si>
  <si>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</si>
  <si>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</si>
  <si>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</si>
  <si>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</si>
  <si>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</si>
  <si>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</si>
  <si>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</si>
  <si>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</si>
  <si>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</si>
  <si>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</si>
  <si>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</si>
  <si>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</si>
  <si>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</si>
  <si>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</si>
  <si>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</si>
  <si>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</si>
  <si>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</si>
  <si>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</si>
  <si>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</si>
  <si>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</si>
  <si>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</si>
  <si>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</si>
  <si>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</si>
  <si>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</si>
  <si>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</si>
  <si>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</si>
  <si>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</si>
  <si>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</si>
  <si>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</si>
  <si>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</si>
  <si>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</si>
  <si>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</si>
  <si>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</si>
  <si>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</si>
  <si>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</si>
  <si>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</si>
  <si>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</si>
  <si>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</si>
  <si>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</si>
  <si>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</si>
  <si>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</si>
  <si>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</si>
  <si>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</si>
  <si>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</si>
  <si>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</si>
  <si>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</si>
  <si>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</si>
  <si>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</si>
  <si>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</si>
  <si>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</si>
  <si>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</si>
  <si>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</si>
  <si>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</si>
  <si>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</si>
  <si>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</si>
  <si>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</si>
  <si>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</si>
  <si>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</si>
  <si>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</si>
  <si>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</si>
  <si>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</si>
  <si>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</si>
  <si>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</si>
  <si>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</si>
  <si>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</si>
  <si>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</si>
  <si>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</si>
  <si>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</si>
  <si>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</si>
  <si>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</si>
  <si>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</si>
  <si>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</si>
  <si>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</si>
  <si>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</si>
  <si>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</si>
  <si>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</si>
  <si>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</si>
  <si>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</si>
  <si>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</si>
  <si>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</si>
  <si>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</si>
  <si>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</si>
  <si>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</si>
  <si>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</si>
  <si>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</si>
  <si>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</si>
  <si>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</si>
  <si>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</si>
  <si>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</si>
  <si>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</si>
  <si>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</si>
  <si>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</si>
  <si>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</si>
  <si>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</si>
  <si>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</si>
  <si>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</si>
  <si>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</si>
  <si>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</si>
  <si>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</si>
  <si>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</si>
  <si>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</si>
  <si>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</si>
  <si>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</si>
  <si>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</si>
  <si>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</si>
  <si>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</si>
  <si>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</si>
  <si>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</si>
  <si>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</si>
  <si>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</si>
  <si>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</si>
  <si>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</si>
  <si>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</si>
  <si>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</si>
  <si>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</si>
  <si>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</si>
  <si>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</si>
  <si>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</si>
  <si>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</si>
  <si>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</si>
  <si>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</si>
  <si>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</si>
  <si>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</si>
  <si>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</si>
  <si>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</si>
  <si>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</si>
  <si>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</si>
  <si>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</si>
  <si>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</si>
  <si>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</si>
  <si>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</si>
  <si>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</si>
  <si>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</si>
  <si>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</si>
  <si>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</si>
  <si>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</si>
  <si>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</si>
  <si>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</si>
  <si>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</si>
  <si>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</si>
  <si>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</si>
  <si>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</si>
  <si>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</si>
  <si>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</si>
  <si>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</si>
  <si>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</si>
  <si>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</si>
  <si>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</si>
  <si>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</si>
  <si>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</si>
  <si>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</si>
  <si>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</si>
  <si>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</si>
  <si>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</si>
  <si>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</si>
  <si>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</si>
  <si>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</si>
  <si>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</si>
  <si>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</si>
  <si>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</si>
  <si>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</si>
  <si>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</si>
  <si>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</si>
  <si>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</si>
  <si>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</si>
  <si>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</si>
  <si>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</si>
  <si>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</si>
  <si>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</si>
  <si>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</si>
  <si>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</si>
  <si>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</si>
  <si>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</si>
  <si>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</si>
  <si>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</si>
  <si>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</si>
  <si>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</si>
  <si>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</si>
  <si>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</si>
  <si>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</si>
  <si>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</si>
  <si>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</si>
  <si>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</si>
  <si>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</si>
  <si>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</si>
  <si>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</si>
  <si>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</si>
  <si>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</si>
  <si>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</si>
  <si>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</si>
  <si>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</si>
  <si>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</si>
  <si>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</si>
  <si>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</si>
  <si>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</si>
  <si>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</si>
  <si>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</si>
  <si>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</si>
  <si>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</si>
  <si>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</si>
  <si>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</si>
  <si>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</si>
  <si>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</si>
  <si>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</si>
  <si>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</si>
  <si>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</si>
  <si>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</si>
  <si>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</si>
  <si>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</si>
  <si>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</si>
  <si>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</si>
  <si>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</si>
  <si>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</si>
  <si>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</si>
  <si>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</si>
  <si>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</si>
  <si>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</si>
  <si>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</si>
  <si>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</si>
  <si>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</si>
  <si>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</si>
  <si>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</si>
  <si>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</si>
  <si>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</si>
  <si>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</si>
  <si>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</si>
  <si>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</si>
  <si>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</si>
  <si>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</si>
  <si>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</si>
  <si>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</si>
  <si>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</si>
  <si>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</si>
  <si>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</si>
  <si>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</si>
  <si>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</si>
  <si>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</si>
  <si>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</si>
  <si>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</si>
  <si>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</si>
  <si>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</si>
  <si>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</si>
  <si>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</si>
  <si>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</si>
  <si>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</si>
  <si>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</si>
  <si>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</si>
  <si>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</si>
  <si>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</si>
  <si>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</si>
  <si>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</si>
  <si>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</si>
  <si>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</si>
  <si>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</si>
  <si>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</si>
  <si>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</si>
  <si>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</si>
  <si>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</si>
  <si>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</si>
  <si>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</si>
  <si>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</si>
  <si>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</si>
  <si>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</si>
  <si>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</si>
  <si>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</si>
  <si>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</si>
  <si>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</si>
  <si>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</si>
  <si>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</si>
  <si>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</si>
  <si>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</si>
  <si>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</si>
  <si>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</si>
  <si>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</si>
  <si>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</si>
  <si>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</si>
  <si>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</si>
  <si>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</si>
  <si>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</si>
  <si>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</si>
  <si>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</si>
  <si>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</si>
  <si>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</si>
  <si>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</si>
  <si>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</si>
  <si>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</si>
  <si>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</si>
  <si>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</si>
  <si>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</si>
  <si>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</si>
  <si>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</si>
  <si>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</si>
  <si>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</si>
  <si>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</si>
  <si>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</si>
  <si>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</si>
  <si>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</si>
  <si>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</si>
  <si>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</si>
  <si>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</si>
  <si>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</si>
  <si>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</si>
  <si>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</si>
  <si>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</si>
  <si>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</si>
  <si>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</si>
  <si>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</si>
  <si>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</si>
  <si>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</si>
  <si>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</si>
  <si>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</si>
  <si>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</si>
  <si>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</si>
  <si>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</si>
  <si>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</si>
  <si>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</si>
  <si>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</si>
  <si>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</si>
  <si>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</si>
  <si>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</si>
  <si>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</si>
  <si>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</si>
  <si>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</si>
  <si>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</si>
  <si>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</si>
  <si>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</si>
  <si>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</si>
  <si>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</si>
  <si>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</si>
  <si>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</si>
  <si>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</si>
  <si>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</si>
  <si>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</si>
  <si>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</si>
  <si>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</si>
  <si>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</si>
  <si>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</si>
  <si>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</si>
  <si>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</si>
  <si>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</si>
  <si>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</si>
  <si>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</si>
  <si>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</si>
  <si>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</si>
  <si>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</si>
  <si>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</si>
  <si>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</si>
  <si>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</si>
  <si>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</si>
  <si>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</si>
  <si>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</si>
  <si>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</si>
  <si>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</si>
  <si>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</si>
  <si>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</si>
  <si>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</si>
  <si>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</si>
  <si>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</si>
  <si>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</si>
  <si>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</si>
  <si>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</si>
  <si>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</si>
  <si>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</si>
  <si>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</si>
  <si>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</si>
  <si>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</si>
  <si>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</si>
  <si>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</si>
  <si>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</si>
  <si>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</si>
  <si>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</si>
  <si>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</si>
  <si>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</si>
  <si>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</si>
  <si>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</si>
  <si>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</si>
  <si>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</si>
  <si>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</si>
  <si>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</si>
  <si>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</si>
  <si>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</si>
  <si>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</si>
  <si>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</si>
  <si>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</si>
  <si>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</si>
  <si>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</si>
  <si>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</si>
  <si>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</si>
  <si>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</si>
  <si>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</si>
  <si>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</si>
  <si>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</si>
  <si>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</si>
  <si>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</si>
  <si>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</si>
  <si>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</si>
  <si>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</si>
  <si>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</si>
  <si>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</si>
  <si>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</si>
  <si>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</si>
  <si>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</si>
  <si>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</si>
  <si>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</si>
  <si>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</si>
  <si>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</si>
  <si>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</si>
  <si>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</si>
  <si>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</si>
  <si>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</si>
  <si>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</si>
  <si>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</si>
  <si>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</si>
  <si>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</si>
  <si>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</si>
  <si>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</si>
  <si>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</si>
  <si>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</si>
  <si>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</si>
  <si>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</si>
  <si>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</si>
  <si>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</si>
  <si>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</si>
  <si>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</si>
  <si>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</si>
  <si>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</si>
  <si>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</si>
  <si>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</si>
  <si>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</si>
  <si>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</si>
  <si>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</si>
  <si>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</si>
  <si>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</si>
  <si>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</si>
  <si>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</si>
  <si>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</si>
  <si>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</si>
  <si>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</si>
  <si>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</si>
  <si>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</si>
  <si>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</si>
  <si>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</si>
  <si>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</si>
  <si>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</si>
  <si>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</si>
  <si>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</si>
  <si>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</si>
  <si>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</si>
  <si>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</si>
  <si>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</si>
  <si>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</si>
  <si>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</si>
  <si>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</si>
  <si>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</si>
  <si>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</si>
  <si>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</si>
  <si>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</si>
  <si>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</si>
  <si>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</si>
  <si>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</si>
  <si>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</si>
  <si>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</si>
  <si>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</si>
  <si>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</si>
  <si>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</si>
  <si>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</si>
  <si>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</si>
  <si>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</si>
  <si>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</si>
  <si>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</si>
  <si>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</si>
  <si>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</si>
  <si>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</si>
  <si>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</si>
  <si>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</si>
  <si>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</si>
  <si>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</si>
  <si>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</si>
  <si>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</si>
  <si>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</si>
  <si>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</si>
  <si>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</si>
  <si>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</si>
  <si>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</si>
  <si>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</si>
  <si>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</si>
  <si>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</si>
  <si>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</si>
  <si>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</si>
  <si>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</si>
  <si>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</si>
  <si>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</si>
  <si>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</si>
  <si>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</si>
  <si>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</si>
  <si>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</si>
  <si>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</si>
  <si>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</si>
  <si>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</si>
  <si>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</si>
  <si>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</si>
  <si>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</si>
  <si>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</si>
  <si>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</si>
  <si>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</si>
  <si>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</si>
  <si>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</si>
  <si>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</si>
  <si>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</si>
  <si>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</si>
  <si>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</si>
  <si>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</si>
  <si>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</si>
  <si>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</si>
  <si>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</si>
  <si>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</si>
  <si>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</si>
  <si>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</si>
  <si>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</si>
  <si>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</si>
  <si>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</si>
  <si>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</si>
  <si>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</si>
  <si>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</si>
  <si>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</si>
  <si>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</si>
  <si>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</si>
  <si>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</si>
  <si>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</si>
  <si>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</si>
  <si>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</si>
  <si>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</si>
  <si>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</si>
  <si>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</si>
  <si>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</si>
  <si>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</si>
  <si>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</si>
  <si>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</si>
  <si>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</si>
  <si>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</si>
  <si>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</si>
  <si>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</si>
  <si>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</si>
  <si>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</si>
  <si>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</si>
  <si>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</si>
  <si>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</si>
  <si>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</si>
  <si>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</si>
  <si>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</si>
  <si>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</si>
  <si>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</si>
  <si>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</si>
  <si>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</si>
  <si>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</si>
  <si>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</si>
  <si>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</si>
  <si>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</si>
  <si>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</si>
  <si>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</si>
  <si>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</si>
  <si>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</si>
  <si>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</si>
  <si>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</si>
  <si>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</si>
  <si>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</si>
  <si>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</si>
  <si>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</si>
  <si>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</si>
  <si>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</si>
  <si>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</si>
  <si>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</si>
  <si>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</si>
  <si>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</si>
  <si>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</si>
  <si>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</si>
  <si>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</si>
  <si>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</si>
  <si>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</si>
  <si>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</si>
  <si>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</si>
  <si>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</si>
  <si>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</si>
  <si>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</si>
  <si>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</si>
  <si>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</si>
  <si>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</si>
  <si>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</si>
  <si>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</si>
  <si>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</si>
  <si>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</si>
  <si>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</si>
  <si>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</si>
  <si>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</si>
  <si>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</si>
  <si>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</si>
  <si>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</si>
  <si>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</si>
  <si>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</si>
  <si>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</si>
  <si>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</si>
  <si>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</si>
  <si>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</si>
  <si>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</si>
  <si>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</si>
  <si>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</si>
  <si>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</si>
  <si>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</si>
  <si>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</si>
  <si>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</si>
  <si>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</si>
  <si>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</si>
  <si>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</si>
  <si>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</si>
  <si>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</si>
  <si>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</si>
  <si>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</si>
  <si>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</si>
  <si>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</si>
  <si>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</si>
  <si>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</si>
  <si>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</si>
  <si>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</si>
  <si>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</si>
  <si>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</si>
  <si>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</si>
  <si>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</si>
  <si>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</si>
  <si>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</si>
  <si>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</si>
  <si>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</si>
  <si>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</si>
  <si>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</si>
  <si>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</si>
  <si>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</si>
  <si>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</si>
  <si>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</si>
  <si>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</si>
  <si>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</si>
  <si>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</si>
  <si>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</si>
  <si>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</si>
  <si>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</si>
  <si>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</si>
  <si>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</si>
  <si>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</si>
  <si>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</si>
  <si>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</si>
  <si>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</si>
  <si>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</si>
  <si>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</si>
  <si>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</si>
  <si>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</si>
  <si>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</si>
  <si>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</si>
  <si>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</si>
  <si>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</si>
  <si>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</si>
  <si>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</si>
  <si>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</si>
  <si>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</si>
  <si>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</si>
  <si>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</si>
  <si>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</si>
  <si>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</si>
  <si>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</si>
  <si>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</si>
  <si>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</si>
  <si>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</si>
  <si>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</si>
  <si>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</si>
  <si>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</si>
  <si>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</si>
  <si>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</si>
  <si>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</si>
  <si>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</si>
  <si>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</si>
  <si>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</si>
  <si>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</si>
  <si>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</si>
  <si>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</si>
  <si>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</si>
  <si>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</si>
  <si>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</si>
  <si>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</si>
  <si>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</si>
  <si>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</si>
  <si>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</si>
  <si>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</si>
  <si>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</si>
  <si>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</si>
  <si>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</si>
  <si>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</si>
  <si>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</si>
  <si>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</si>
  <si>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</si>
  <si>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</si>
  <si>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</si>
  <si>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</si>
  <si>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</si>
  <si>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</si>
  <si>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</si>
  <si>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</si>
  <si>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</si>
  <si>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</si>
  <si>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</si>
  <si>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</si>
  <si>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</si>
  <si>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</si>
  <si>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</si>
  <si>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</si>
  <si>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</si>
  <si>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</si>
  <si>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</si>
  <si>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</si>
  <si>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</si>
  <si>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</si>
  <si>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</si>
  <si>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</si>
  <si>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</si>
  <si>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</si>
  <si>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</si>
  <si>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</si>
  <si>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</si>
  <si>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</si>
  <si>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</si>
  <si>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</si>
  <si>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</si>
  <si>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</si>
  <si>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</si>
  <si>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</si>
  <si>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</si>
  <si>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</si>
  <si>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</si>
  <si>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</si>
  <si>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</si>
  <si>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</si>
  <si>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</si>
  <si>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</si>
  <si>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</si>
  <si>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</si>
  <si>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</si>
  <si>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</si>
  <si>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</si>
  <si>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</si>
  <si>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</si>
  <si>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</si>
  <si>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</si>
  <si>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</si>
  <si>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</si>
  <si>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</si>
  <si>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</si>
  <si>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</si>
  <si>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</si>
  <si>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</si>
  <si>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</si>
  <si>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</si>
  <si>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</si>
  <si>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</si>
  <si>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</si>
  <si>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</si>
  <si>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</si>
  <si>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</si>
  <si>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</si>
  <si>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</si>
  <si>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</si>
  <si>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</si>
  <si>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</si>
  <si>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</si>
  <si>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</si>
  <si>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</si>
  <si>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</si>
  <si>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</si>
  <si>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</si>
  <si>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</si>
  <si>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</si>
  <si>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</si>
  <si>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</si>
  <si>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</si>
  <si>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</si>
  <si>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</si>
  <si>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</si>
  <si>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</si>
  <si>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</si>
  <si>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</si>
  <si>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</si>
  <si>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</si>
  <si>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</si>
  <si>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</si>
  <si>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</si>
  <si>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</si>
  <si>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</si>
  <si>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</si>
  <si>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</si>
  <si>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</si>
  <si>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</si>
  <si>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</si>
  <si>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</si>
  <si>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</si>
  <si>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</si>
  <si>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</si>
  <si>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</si>
  <si>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</si>
  <si>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</si>
  <si>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</si>
  <si>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</si>
  <si>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</si>
  <si>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</si>
  <si>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</si>
  <si>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</si>
  <si>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</si>
  <si>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</si>
  <si>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</si>
  <si>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</si>
  <si>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</si>
  <si>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</si>
  <si>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</si>
  <si>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</si>
  <si>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</si>
  <si>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</si>
  <si>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</si>
  <si>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</si>
  <si>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</si>
  <si>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</si>
  <si>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</si>
  <si>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</si>
  <si>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</si>
  <si>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</si>
  <si>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</si>
  <si>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</si>
  <si>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</si>
  <si>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</si>
  <si>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</si>
  <si>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</si>
  <si>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</si>
  <si>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</si>
  <si>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</si>
  <si>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</si>
  <si>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</si>
  <si>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</si>
  <si>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</si>
  <si>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</si>
  <si>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</si>
  <si>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</si>
  <si>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</si>
  <si>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</si>
  <si>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</si>
  <si>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</si>
  <si>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</si>
  <si>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</si>
  <si>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</si>
  <si>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</si>
  <si>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</si>
  <si>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</si>
  <si>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</si>
  <si>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</si>
  <si>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</si>
  <si>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</si>
  <si>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</si>
  <si>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</si>
  <si>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</si>
  <si>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</si>
  <si>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</si>
  <si>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</si>
  <si>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</si>
  <si>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</si>
  <si>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</si>
  <si>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</si>
  <si>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</si>
  <si>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</si>
  <si>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</si>
  <si>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</si>
  <si>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</si>
  <si>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</si>
  <si>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</si>
  <si>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</si>
  <si>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</si>
  <si>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</si>
  <si>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</si>
  <si>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</si>
  <si>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</si>
  <si>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</si>
  <si>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</si>
  <si>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</si>
  <si>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</si>
  <si>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</si>
  <si>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</si>
  <si>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</si>
  <si>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</si>
  <si>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</si>
  <si>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</si>
  <si>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</si>
  <si>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</si>
  <si>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</si>
  <si>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</si>
  <si>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</si>
  <si>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</si>
  <si>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</si>
  <si>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</si>
  <si>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</si>
  <si>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</si>
  <si>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</si>
  <si>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</si>
  <si>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</si>
  <si>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</si>
  <si>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</si>
  <si>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</si>
  <si>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</si>
  <si>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</si>
  <si>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</si>
  <si>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</si>
  <si>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</si>
  <si>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</si>
  <si>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</si>
  <si>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</si>
  <si>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</si>
  <si>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</si>
  <si>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</si>
  <si>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</si>
  <si>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</si>
  <si>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</si>
  <si>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</si>
  <si>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</si>
  <si>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</si>
  <si>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</si>
  <si>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</si>
  <si>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</si>
  <si>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</si>
  <si>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</si>
  <si>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</si>
  <si>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</si>
  <si>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</si>
  <si>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</si>
  <si>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</si>
  <si>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</si>
  <si>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</si>
  <si>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</si>
  <si>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</si>
  <si>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</si>
  <si>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</si>
  <si>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</si>
  <si>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</si>
  <si>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</si>
  <si>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</si>
  <si>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</si>
  <si>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</si>
  <si>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</si>
  <si>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</si>
  <si>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</si>
  <si>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</si>
  <si>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</si>
  <si>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</si>
  <si>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</si>
  <si>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</si>
  <si>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</si>
  <si>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</si>
  <si>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</si>
  <si>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</si>
  <si>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</si>
  <si>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</si>
  <si>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</si>
  <si>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</si>
  <si>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</si>
  <si>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</si>
  <si>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</si>
  <si>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</si>
  <si>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</si>
  <si>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</si>
  <si>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</si>
  <si>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</si>
  <si>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</si>
  <si>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</si>
  <si>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</si>
  <si>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</si>
  <si>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</si>
  <si>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</si>
  <si>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</si>
  <si>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</si>
  <si>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</si>
  <si>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</si>
  <si>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</si>
  <si>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</si>
  <si>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</si>
  <si>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</si>
  <si>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</si>
  <si>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</si>
  <si>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</si>
  <si>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</si>
  <si>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</si>
  <si>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</si>
  <si>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</si>
  <si>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</si>
  <si>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</si>
  <si>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</si>
  <si>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</si>
  <si>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</si>
  <si>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</si>
  <si>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</si>
  <si>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</si>
  <si>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</si>
  <si>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</si>
  <si>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</si>
  <si>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</si>
  <si>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</si>
  <si>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</si>
  <si>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</si>
  <si>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</si>
  <si>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</si>
  <si>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</si>
  <si>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</si>
  <si>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</si>
  <si>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</si>
  <si>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</si>
  <si>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</si>
  <si>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</si>
  <si>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</si>
  <si>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</si>
  <si>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</si>
  <si>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</si>
  <si>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</si>
  <si>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</si>
  <si>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</si>
  <si>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</si>
  <si>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</si>
  <si>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</si>
  <si>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</si>
  <si>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</si>
  <si>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</si>
  <si>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</si>
  <si>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</si>
  <si>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</si>
  <si>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</si>
  <si>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</si>
  <si>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</si>
  <si>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</si>
  <si>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</si>
  <si>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</si>
  <si>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</si>
  <si>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</si>
  <si>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</si>
  <si>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</si>
  <si>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</si>
  <si>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</si>
  <si>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</si>
  <si>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</si>
  <si>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</si>
  <si>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</si>
  <si>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</si>
  <si>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</si>
  <si>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</si>
  <si>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</si>
  <si>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</si>
  <si>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</si>
  <si>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</si>
  <si>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</si>
  <si>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</si>
  <si>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</si>
  <si>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</si>
  <si>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</si>
  <si>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</si>
  <si>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</si>
  <si>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</si>
  <si>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</si>
  <si>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</si>
  <si>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</si>
  <si>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</si>
  <si>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</si>
  <si>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</si>
  <si>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</si>
  <si>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</si>
  <si>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</si>
  <si>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</si>
  <si>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</si>
  <si>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</si>
  <si>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</si>
  <si>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</si>
  <si>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</si>
  <si>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</si>
  <si>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</si>
  <si>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</si>
  <si>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</si>
  <si>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</si>
  <si>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</si>
  <si>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</si>
  <si>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</si>
  <si>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</si>
  <si>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</si>
  <si>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</si>
  <si>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</si>
  <si>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</si>
  <si>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</si>
  <si>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</si>
  <si>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</si>
  <si>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</si>
  <si>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</si>
  <si>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</si>
  <si>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</si>
  <si>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</si>
  <si>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</si>
  <si>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</si>
  <si>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</si>
  <si>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</si>
  <si>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</si>
  <si>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</si>
  <si>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</si>
  <si>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</si>
  <si>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</si>
  <si>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</si>
  <si>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</si>
  <si>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</si>
  <si>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</si>
  <si>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</si>
  <si>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</si>
  <si>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</si>
  <si>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</si>
  <si>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</si>
  <si>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</si>
  <si>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</si>
  <si>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</si>
  <si>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</si>
  <si>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</si>
  <si>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</si>
  <si>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</si>
  <si>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</si>
  <si>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</si>
  <si>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</si>
  <si>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</si>
  <si>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</si>
  <si>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</si>
  <si>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</si>
  <si>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</si>
  <si>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</si>
  <si>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</si>
  <si>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</si>
  <si>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</si>
  <si>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</si>
  <si>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</si>
  <si>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</si>
  <si>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</si>
  <si>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</si>
  <si>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</si>
  <si>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</si>
  <si>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</si>
  <si>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</si>
  <si>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</si>
  <si>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</si>
  <si>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</si>
  <si>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</si>
  <si>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</si>
  <si>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</si>
  <si>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</si>
  <si>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</si>
  <si>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</si>
  <si>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</si>
  <si>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</si>
  <si>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</si>
  <si>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</si>
  <si>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</si>
  <si>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</si>
  <si>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</si>
  <si>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</si>
  <si>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</si>
  <si>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</si>
  <si>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</si>
  <si>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</si>
  <si>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</si>
  <si>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</si>
  <si>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</si>
  <si>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</si>
  <si>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</si>
  <si>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</si>
  <si>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</si>
  <si>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</si>
  <si>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</si>
  <si>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</si>
  <si>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</si>
  <si>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</si>
  <si>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</si>
  <si>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</si>
  <si>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</si>
  <si>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</si>
  <si>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</si>
  <si>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</si>
  <si>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</si>
  <si>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</si>
  <si>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</si>
  <si>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</si>
  <si>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</si>
  <si>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</si>
  <si>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</si>
  <si>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</si>
  <si>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</si>
  <si>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</si>
  <si>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</si>
  <si>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</si>
  <si>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</si>
  <si>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</si>
  <si>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</si>
  <si>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</si>
  <si>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</si>
  <si>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</si>
  <si>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</si>
  <si>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</si>
  <si>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</si>
  <si>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</si>
  <si>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</si>
  <si>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</si>
  <si>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</si>
  <si>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</si>
  <si>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</si>
  <si>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</si>
  <si>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</si>
  <si>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</si>
  <si>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</si>
  <si>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</si>
  <si>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</si>
  <si>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</si>
  <si>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</si>
  <si>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</si>
  <si>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</si>
  <si>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</si>
  <si>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</si>
  <si>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</si>
  <si>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</si>
  <si>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</si>
  <si>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</si>
  <si>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</si>
  <si>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</si>
  <si>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</si>
  <si>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</si>
  <si>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</si>
  <si>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</si>
  <si>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</si>
  <si>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</si>
  <si>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</si>
  <si>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</si>
  <si>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</si>
  <si>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</si>
  <si>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</si>
  <si>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</si>
  <si>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</si>
  <si>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</si>
  <si>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</si>
  <si>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</si>
  <si>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</si>
  <si>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</si>
  <si>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</si>
  <si>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</si>
  <si>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</si>
  <si>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</si>
  <si>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</si>
  <si>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</si>
  <si>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</si>
  <si>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</si>
  <si>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</si>
  <si>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</si>
  <si>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</si>
  <si>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</si>
  <si>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</si>
  <si>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</si>
  <si>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</si>
  <si>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</si>
  <si>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</si>
  <si>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</si>
  <si>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</si>
  <si>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</si>
  <si>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</si>
  <si>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</si>
  <si>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</si>
  <si>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</si>
  <si>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</si>
  <si>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</si>
  <si>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</si>
  <si>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</si>
  <si>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</si>
  <si>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</si>
  <si>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</si>
  <si>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</si>
  <si>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</si>
  <si>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</si>
  <si>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</si>
  <si>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</si>
  <si>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</si>
  <si>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</si>
  <si>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</si>
  <si>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</si>
  <si>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</si>
  <si>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</si>
  <si>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</si>
  <si>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</si>
  <si>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</si>
  <si>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</si>
  <si>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</si>
  <si>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</si>
  <si>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</si>
  <si>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</si>
  <si>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</si>
  <si>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</si>
  <si>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</si>
  <si>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</si>
  <si>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</si>
  <si>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</si>
  <si>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</si>
  <si>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</si>
  <si>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</si>
  <si>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</si>
  <si>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</si>
  <si>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</si>
  <si>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</si>
  <si>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</si>
  <si>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</si>
  <si>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</si>
  <si>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</si>
  <si>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</si>
  <si>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</si>
  <si>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</si>
  <si>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</si>
  <si>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</si>
  <si>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</si>
  <si>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</si>
  <si>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</si>
  <si>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</si>
  <si>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</si>
  <si>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</si>
  <si>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</si>
  <si>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</si>
  <si>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</si>
  <si>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</si>
  <si>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</si>
  <si>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</si>
  <si>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</si>
  <si>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</si>
  <si>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</si>
  <si>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</si>
  <si>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</si>
  <si>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</si>
  <si>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</si>
  <si>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</si>
  <si>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</si>
  <si>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</si>
  <si>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</si>
  <si>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</si>
  <si>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</si>
  <si>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</si>
  <si>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</si>
  <si>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</si>
  <si>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</si>
  <si>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</si>
  <si>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</si>
  <si>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</si>
  <si>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</si>
  <si>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</si>
  <si>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</si>
  <si>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</si>
  <si>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</si>
  <si>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</si>
  <si>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</si>
  <si>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</si>
  <si>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</si>
  <si>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</si>
  <si>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</si>
  <si>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</si>
  <si>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</si>
  <si>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</si>
  <si>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</si>
  <si>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</si>
  <si>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</si>
  <si>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</si>
  <si>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</si>
  <si>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</si>
  <si>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</si>
  <si>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</si>
  <si>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</si>
  <si>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</si>
  <si>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</si>
  <si>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</si>
  <si>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</si>
  <si>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</si>
  <si>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</si>
  <si>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</si>
  <si>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</si>
  <si>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</si>
  <si>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</si>
  <si>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</si>
  <si>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</si>
  <si>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</si>
  <si>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</si>
  <si>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</si>
  <si>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</si>
  <si>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</si>
  <si>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</si>
  <si>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</si>
  <si>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</si>
  <si>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</si>
  <si>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</si>
  <si>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</si>
  <si>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</si>
  <si>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</si>
  <si>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</si>
  <si>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</si>
  <si>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</si>
  <si>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</si>
  <si>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</si>
  <si>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</si>
  <si>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</si>
  <si>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</si>
  <si>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</si>
  <si>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</si>
  <si>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</si>
  <si>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</si>
  <si>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</si>
  <si>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</si>
  <si>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</si>
  <si>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</si>
  <si>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</si>
  <si>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</si>
  <si>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</si>
  <si>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</si>
  <si>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</si>
  <si>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</si>
  <si>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</si>
  <si>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</si>
  <si>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</si>
  <si>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</si>
  <si>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</si>
  <si>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</si>
  <si>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</si>
  <si>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</si>
  <si>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</si>
  <si>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</si>
  <si>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</si>
  <si>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</si>
  <si>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</si>
  <si>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</si>
  <si>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</si>
  <si>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</si>
  <si>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</si>
  <si>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</si>
  <si>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</si>
  <si>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</si>
  <si>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</si>
  <si>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</si>
  <si>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</si>
  <si>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</si>
  <si>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</si>
  <si>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</si>
  <si>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</si>
  <si>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</si>
  <si>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</si>
  <si>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</si>
  <si>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</si>
  <si>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</si>
  <si>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</si>
  <si>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</si>
  <si>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</si>
  <si>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</si>
  <si>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</si>
  <si>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</si>
  <si>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</si>
  <si>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</si>
  <si>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</si>
  <si>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</si>
  <si>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</si>
  <si>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</si>
  <si>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</si>
  <si>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</si>
  <si>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</si>
  <si>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</si>
  <si>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</si>
  <si>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</si>
  <si>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</si>
  <si>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</si>
  <si>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</si>
  <si>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</si>
  <si>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</si>
  <si>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</si>
  <si>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</si>
  <si>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</si>
  <si>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</si>
  <si>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</si>
  <si>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</si>
  <si>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</si>
  <si>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</si>
  <si>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</si>
  <si>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</si>
  <si>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</si>
  <si>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</si>
  <si>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</si>
  <si>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</si>
  <si>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</si>
  <si>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</si>
  <si>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</si>
  <si>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</si>
  <si>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</si>
  <si>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</si>
  <si>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</si>
  <si>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</si>
  <si>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</si>
  <si>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</si>
  <si>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</si>
  <si>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</si>
  <si>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</si>
  <si>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</si>
  <si>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</si>
  <si>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</si>
  <si>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</si>
  <si>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</si>
  <si>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</si>
  <si>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</si>
  <si>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</si>
  <si>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</si>
  <si>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</si>
  <si>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</si>
  <si>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</si>
  <si>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</si>
  <si>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</si>
  <si>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</si>
  <si>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</si>
  <si>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</si>
  <si>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</si>
  <si>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</si>
  <si>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</si>
  <si>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</si>
  <si>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</si>
  <si>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</si>
  <si>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</si>
  <si>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</si>
  <si>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</si>
  <si>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</si>
  <si>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</si>
  <si>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</si>
  <si>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</si>
  <si>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</si>
  <si>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</si>
  <si>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</si>
  <si>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</si>
  <si>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</si>
  <si>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</si>
  <si>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</si>
  <si>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</si>
  <si>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</si>
  <si>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</si>
  <si>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</si>
  <si>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</si>
  <si>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</si>
  <si>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</si>
  <si>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</si>
  <si>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</si>
  <si>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</si>
  <si>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</si>
  <si>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</si>
  <si>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</si>
  <si>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</si>
  <si>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</si>
  <si>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</si>
  <si>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</si>
  <si>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</si>
  <si>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</si>
  <si>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</si>
  <si>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</si>
  <si>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</si>
  <si>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</si>
  <si>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</si>
  <si>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</si>
  <si>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</si>
  <si>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</si>
  <si>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</si>
  <si>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</si>
  <si>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</si>
  <si>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</si>
  <si>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</si>
  <si>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</si>
  <si>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</si>
  <si>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</si>
  <si>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</si>
  <si>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</si>
  <si>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</si>
  <si>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</si>
  <si>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</si>
  <si>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</si>
  <si>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</si>
  <si>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</si>
  <si>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</si>
  <si>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</si>
  <si>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</si>
  <si>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</si>
  <si>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</si>
  <si>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</si>
  <si>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</si>
  <si>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</si>
  <si>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</si>
  <si>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</si>
  <si>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</si>
  <si>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</si>
  <si>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</si>
  <si>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</si>
  <si>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</si>
  <si>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</si>
  <si>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</si>
  <si>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</si>
  <si>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</si>
  <si>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</si>
  <si>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</si>
  <si>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</si>
  <si>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</si>
  <si>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</si>
  <si>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</si>
  <si>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</si>
  <si>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</si>
  <si>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</si>
  <si>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</si>
  <si>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</si>
  <si>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</si>
  <si>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</si>
  <si>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</si>
  <si>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</si>
  <si>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</si>
  <si>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</si>
  <si>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</si>
  <si>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</si>
  <si>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</si>
  <si>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</si>
  <si>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</si>
  <si>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</si>
  <si>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</si>
  <si>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</si>
  <si>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</si>
  <si>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</si>
  <si>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</si>
  <si>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</si>
  <si>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</si>
  <si>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</si>
  <si>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</si>
  <si>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</si>
  <si>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</si>
  <si>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</si>
  <si>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</si>
  <si>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</si>
  <si>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</si>
  <si>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</si>
  <si>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</si>
  <si>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</si>
  <si>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</si>
  <si>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</si>
  <si>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</si>
  <si>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</si>
  <si>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</si>
  <si>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</si>
  <si>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</si>
  <si>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</si>
  <si>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</si>
  <si>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</si>
  <si>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</si>
  <si>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</si>
  <si>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</si>
  <si>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</si>
  <si>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</si>
  <si>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</si>
  <si>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</si>
  <si>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</si>
  <si>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</si>
  <si>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</si>
  <si>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</si>
  <si>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</si>
  <si>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</si>
  <si>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</si>
  <si>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</si>
  <si>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</si>
  <si>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</si>
  <si>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</si>
  <si>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</si>
  <si>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</si>
  <si>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</si>
  <si>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</si>
  <si>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</si>
  <si>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</si>
  <si>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</si>
  <si>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</si>
  <si>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</si>
  <si>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</si>
  <si>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</si>
  <si>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</si>
  <si>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</si>
  <si>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</si>
  <si>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</si>
  <si>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</si>
  <si>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</si>
  <si>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</si>
  <si>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</si>
  <si>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</si>
  <si>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</si>
  <si>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</si>
  <si>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</si>
  <si>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</si>
  <si>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</si>
  <si>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</si>
  <si>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</si>
  <si>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</si>
  <si>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</si>
  <si>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</si>
  <si>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</si>
  <si>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</si>
  <si>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</si>
  <si>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</si>
  <si>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</si>
  <si>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</si>
  <si>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</si>
  <si>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</si>
  <si>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</si>
  <si>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</si>
  <si>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</si>
  <si>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</si>
  <si>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</si>
  <si>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</si>
  <si>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</si>
  <si>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</si>
  <si>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</si>
  <si>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</si>
  <si>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</si>
  <si>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</si>
  <si>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</si>
  <si>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</si>
  <si>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</si>
  <si>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</si>
  <si>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</si>
  <si>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</si>
  <si>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</si>
  <si>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</si>
  <si>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</si>
  <si>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</si>
  <si>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</si>
  <si>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</si>
  <si>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</si>
  <si>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</si>
  <si>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</si>
  <si>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</si>
  <si>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</si>
  <si>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</si>
  <si>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</si>
  <si>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</si>
  <si>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</si>
  <si>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</si>
  <si>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</si>
  <si>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</si>
  <si>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</si>
  <si>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</si>
  <si>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</si>
  <si>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</si>
  <si>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</si>
  <si>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</si>
  <si>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</si>
  <si>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</si>
  <si>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</si>
  <si>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</si>
  <si>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</si>
  <si>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</si>
  <si>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</si>
  <si>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</si>
  <si>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</si>
  <si>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</si>
  <si>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</si>
  <si>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</si>
  <si>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</si>
  <si>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</si>
  <si>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</si>
  <si>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</si>
  <si>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</si>
  <si>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</si>
  <si>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</si>
  <si>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</si>
  <si>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</si>
  <si>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</si>
  <si>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</si>
  <si>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</si>
  <si>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</si>
  <si>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</si>
  <si>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</si>
  <si>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</si>
  <si>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</si>
  <si>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</si>
  <si>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</si>
  <si>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</si>
  <si>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</si>
  <si>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</si>
  <si>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</si>
  <si>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</si>
  <si>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</si>
  <si>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</si>
  <si>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</si>
  <si>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</si>
  <si>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</si>
  <si>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</si>
  <si>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</si>
  <si>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</si>
  <si>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</si>
  <si>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</si>
  <si>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</si>
  <si>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</si>
  <si>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</si>
  <si>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</si>
  <si>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</si>
  <si>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</si>
  <si>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</si>
  <si>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</si>
  <si>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</si>
  <si>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</si>
  <si>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</si>
  <si>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</si>
  <si>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</si>
  <si>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</si>
  <si>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</si>
  <si>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</si>
  <si>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</si>
  <si>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</si>
  <si>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</si>
  <si>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</si>
  <si>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</si>
  <si>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</si>
  <si>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</si>
  <si>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</si>
  <si>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</si>
  <si>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</si>
  <si>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</si>
  <si>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</si>
  <si>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</si>
  <si>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</si>
  <si>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</si>
  <si>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</si>
  <si>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</si>
  <si>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</si>
  <si>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</si>
  <si>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</si>
  <si>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</si>
  <si>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</si>
  <si>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</si>
  <si>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</si>
  <si>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</si>
  <si>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</si>
  <si>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</si>
  <si>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</si>
  <si>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</si>
  <si>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</si>
  <si>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</si>
  <si>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</si>
  <si>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</si>
  <si>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</si>
  <si>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</si>
  <si>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</si>
  <si>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</si>
  <si>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</si>
  <si>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</si>
  <si>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</si>
  <si>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</si>
  <si>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</si>
  <si>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</si>
  <si>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</si>
  <si>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</si>
  <si>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</si>
  <si>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</si>
  <si>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</si>
  <si>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</si>
  <si>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</si>
  <si>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</si>
  <si>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</si>
  <si>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</si>
  <si>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</si>
  <si>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</si>
  <si>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</si>
  <si>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</si>
  <si>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</si>
  <si>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</si>
  <si>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</si>
  <si>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</si>
  <si>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</si>
  <si>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</si>
  <si>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</si>
  <si>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</si>
  <si>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</si>
  <si>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</si>
  <si>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</si>
  <si>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</si>
  <si>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</si>
  <si>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</si>
  <si>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</si>
  <si>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</si>
  <si>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</si>
  <si>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</si>
  <si>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</si>
  <si>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</si>
  <si>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</si>
  <si>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</si>
  <si>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</si>
  <si>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</si>
  <si>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</si>
  <si>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</si>
  <si>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</si>
  <si>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</si>
  <si>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</si>
  <si>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</si>
  <si>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</si>
  <si>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</si>
  <si>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</si>
  <si>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</si>
  <si>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</si>
  <si>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</si>
  <si>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</si>
  <si>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</si>
  <si>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</si>
  <si>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</si>
  <si>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</si>
  <si>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</si>
  <si>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</si>
  <si>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</si>
  <si>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</si>
  <si>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</si>
  <si>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</si>
  <si>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</si>
  <si>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</si>
  <si>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</si>
  <si>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</si>
  <si>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</si>
  <si>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</si>
  <si>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</si>
  <si>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</si>
  <si>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</si>
  <si>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</si>
  <si>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</si>
  <si>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</si>
  <si>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</si>
  <si>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</si>
  <si>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</si>
  <si>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</si>
  <si>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</si>
  <si>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</si>
  <si>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</si>
  <si>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</si>
  <si>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</si>
  <si>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</si>
  <si>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</si>
  <si>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</si>
  <si>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</si>
  <si>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</si>
  <si>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</si>
  <si>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</si>
  <si>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</si>
  <si>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</si>
  <si>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</si>
  <si>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</si>
  <si>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</si>
  <si>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</si>
  <si>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</si>
  <si>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</si>
  <si>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</si>
  <si>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</si>
  <si>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</si>
  <si>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</si>
  <si>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</si>
  <si>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</si>
  <si>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</si>
  <si>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</si>
  <si>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</si>
  <si>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</si>
  <si>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</si>
  <si>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</si>
  <si>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</si>
  <si>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</si>
  <si>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</si>
  <si>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</si>
  <si>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</si>
  <si>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</si>
  <si>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</si>
  <si>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</si>
  <si>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</si>
  <si>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</si>
  <si>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</si>
  <si>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</si>
  <si>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</si>
  <si>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</si>
  <si>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</si>
  <si>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</si>
  <si>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</si>
  <si>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</si>
  <si>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</si>
  <si>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</si>
  <si>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</si>
  <si>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</si>
  <si>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</si>
  <si>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</si>
  <si>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</si>
  <si>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</si>
  <si>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</si>
  <si>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</si>
  <si>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</si>
  <si>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</si>
  <si>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</si>
  <si>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</si>
  <si>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</si>
  <si>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</si>
  <si>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</si>
  <si>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</si>
  <si>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</si>
  <si>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</si>
  <si>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</si>
  <si>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</si>
  <si>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</si>
  <si>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</si>
  <si>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</si>
  <si>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</si>
  <si>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</si>
  <si>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</si>
  <si>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</si>
  <si>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</si>
  <si>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</si>
  <si>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</si>
  <si>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</si>
  <si>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</si>
  <si>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</si>
  <si>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</si>
  <si>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</si>
  <si>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</si>
  <si>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</si>
  <si>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</si>
  <si>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</si>
  <si>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</si>
  <si>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</si>
  <si>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</si>
  <si>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</si>
  <si>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</si>
  <si>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</si>
  <si>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</si>
  <si>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</si>
  <si>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</si>
  <si>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</si>
  <si>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</si>
  <si>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</si>
  <si>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</si>
  <si>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</si>
  <si>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</si>
  <si>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</si>
  <si>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</si>
  <si>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</si>
  <si>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</si>
  <si>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</si>
  <si>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</si>
  <si>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</si>
  <si>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</si>
  <si>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</si>
  <si>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</si>
  <si>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</si>
  <si>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</si>
  <si>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</si>
  <si>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</si>
  <si>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</si>
  <si>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</si>
  <si>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</si>
  <si>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</si>
  <si>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</si>
  <si>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</si>
  <si>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</si>
  <si>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</si>
  <si>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</si>
  <si>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</si>
  <si>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</si>
  <si>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</si>
  <si>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</si>
  <si>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</si>
  <si>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</si>
  <si>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</si>
  <si>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</si>
  <si>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</si>
  <si>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</si>
  <si>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</si>
  <si>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</si>
  <si>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</si>
  <si>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</si>
  <si>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</si>
  <si>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</si>
  <si>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</si>
  <si>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</si>
  <si>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</si>
  <si>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</si>
  <si>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</si>
  <si>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</si>
  <si>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</si>
  <si>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</si>
  <si>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</si>
  <si>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</si>
  <si>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</si>
  <si>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</si>
  <si>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</si>
  <si>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</si>
  <si>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</si>
  <si>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</si>
  <si>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</si>
  <si>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</si>
  <si>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</si>
  <si>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</si>
  <si>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</si>
  <si>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</si>
  <si>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</si>
  <si>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</si>
  <si>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</si>
  <si>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</si>
  <si>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</si>
  <si>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</si>
  <si>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</si>
  <si>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</si>
  <si>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</si>
  <si>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</si>
  <si>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</si>
  <si>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</si>
  <si>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</si>
  <si>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</si>
  <si>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</si>
  <si>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</si>
  <si>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</si>
  <si>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</si>
  <si>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</si>
  <si>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</si>
  <si>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</si>
  <si>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</si>
  <si>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</si>
  <si>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</si>
  <si>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</si>
  <si>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</si>
  <si>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</si>
  <si>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</si>
  <si>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</si>
  <si>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</si>
  <si>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</si>
  <si>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</si>
  <si>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</si>
  <si>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</si>
  <si>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</si>
  <si>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</si>
  <si>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</si>
  <si>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</si>
  <si>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</si>
  <si>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</si>
  <si>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</si>
  <si>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</si>
  <si>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</si>
  <si>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</si>
  <si>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</si>
  <si>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</si>
  <si>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</si>
  <si>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</si>
  <si>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</si>
  <si>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</si>
  <si>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</si>
  <si>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</si>
  <si>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</si>
  <si>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</si>
  <si>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</si>
  <si>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</si>
  <si>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</si>
  <si>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</si>
  <si>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</si>
  <si>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</si>
  <si>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</si>
  <si>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</si>
  <si>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</si>
  <si>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</si>
  <si>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</si>
  <si>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</si>
  <si>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</si>
  <si>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</si>
  <si>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</si>
  <si>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</si>
  <si>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</si>
  <si>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</si>
  <si>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</si>
  <si>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</si>
  <si>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</si>
  <si>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</si>
  <si>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</si>
  <si>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</si>
  <si>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</si>
  <si>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</si>
  <si>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</si>
  <si>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</si>
  <si>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</si>
  <si>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</si>
  <si>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</si>
  <si>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</si>
  <si>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</si>
  <si>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</si>
  <si>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</si>
  <si>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</si>
  <si>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</si>
  <si>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</si>
  <si>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</si>
  <si>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</si>
  <si>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</si>
  <si>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</si>
  <si>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</si>
  <si>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</si>
  <si>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</si>
  <si>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</si>
  <si>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</si>
  <si>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</si>
  <si>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</si>
  <si>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</si>
  <si>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</si>
  <si>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</si>
  <si>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</si>
  <si>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</si>
  <si>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</si>
  <si>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</si>
  <si>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</si>
  <si>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</si>
  <si>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</si>
  <si>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</si>
  <si>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</si>
  <si>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</si>
  <si>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</si>
  <si>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</si>
  <si>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</si>
  <si>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</si>
  <si>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</si>
  <si>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</si>
  <si>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</si>
  <si>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</si>
  <si>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</si>
  <si>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</si>
  <si>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</si>
  <si>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</si>
  <si>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</si>
  <si>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</si>
  <si>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</si>
  <si>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</si>
  <si>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</si>
  <si>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</si>
  <si>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</si>
  <si>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</si>
  <si>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</si>
  <si>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</si>
  <si>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</si>
  <si>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</si>
  <si>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</si>
  <si>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</si>
  <si>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</si>
  <si>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</si>
  <si>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</si>
  <si>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</si>
  <si>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</si>
  <si>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</si>
  <si>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</si>
  <si>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</si>
  <si>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</si>
  <si>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</si>
  <si>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</si>
  <si>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</si>
  <si>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</si>
  <si>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</si>
  <si>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</si>
  <si>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</si>
  <si>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</si>
  <si>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</si>
  <si>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</si>
  <si>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</si>
  <si>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</si>
  <si>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</si>
  <si>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</si>
  <si>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</si>
  <si>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</si>
  <si>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</si>
  <si>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</si>
  <si>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</si>
  <si>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</si>
  <si>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</si>
  <si>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</si>
  <si>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</si>
  <si>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</si>
  <si>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</si>
  <si>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</si>
  <si>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</si>
  <si>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</si>
  <si>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</si>
  <si>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</si>
  <si>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</si>
  <si>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</si>
  <si>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</si>
  <si>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</si>
  <si>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</si>
  <si>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</si>
  <si>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</si>
  <si>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</si>
  <si>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</si>
  <si>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</si>
  <si>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</si>
  <si>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</si>
  <si>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</si>
  <si>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</si>
  <si>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</si>
  <si>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</si>
  <si>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</si>
  <si>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</si>
  <si>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</si>
  <si>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</si>
  <si>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</si>
  <si>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</si>
  <si>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</si>
  <si>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</si>
  <si>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</si>
  <si>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</si>
  <si>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</si>
  <si>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</si>
  <si>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</si>
  <si>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</si>
  <si>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</si>
  <si>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</si>
  <si>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</si>
  <si>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</si>
  <si>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</si>
  <si>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</si>
  <si>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</si>
  <si>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</si>
  <si>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</si>
  <si>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</si>
  <si>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</si>
  <si>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</si>
  <si>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</si>
  <si>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</si>
  <si>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</si>
  <si>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</si>
  <si>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</si>
  <si>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</si>
  <si>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</si>
  <si>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</si>
  <si>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</si>
  <si>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</si>
  <si>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</si>
  <si>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</si>
  <si>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</si>
  <si>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</si>
  <si>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</si>
  <si>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</si>
  <si>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</si>
  <si>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</si>
  <si>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</si>
  <si>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</si>
  <si>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</si>
  <si>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</si>
  <si>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</si>
  <si>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</si>
  <si>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</si>
  <si>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</si>
  <si>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</si>
  <si>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</si>
  <si>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</si>
  <si>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</si>
  <si>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</si>
  <si>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</si>
  <si>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</si>
  <si>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</si>
  <si>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</si>
  <si>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</si>
  <si>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</si>
  <si>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</si>
  <si>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</si>
  <si>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</si>
  <si>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</si>
  <si>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</si>
  <si>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</si>
  <si>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</si>
  <si>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</si>
  <si>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</si>
  <si>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</si>
  <si>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</si>
  <si>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</si>
  <si>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</si>
  <si>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</si>
  <si>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</si>
  <si>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</si>
  <si>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</si>
  <si>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</si>
  <si>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</si>
  <si>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</si>
  <si>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</si>
  <si>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</si>
  <si>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</si>
  <si>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</si>
  <si>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</si>
  <si>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</si>
  <si>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</si>
  <si>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</si>
  <si>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</si>
  <si>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</si>
  <si>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</si>
  <si>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</si>
  <si>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</si>
  <si>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</si>
  <si>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</si>
  <si>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</si>
  <si>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</si>
  <si>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</si>
  <si>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</si>
  <si>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</si>
  <si>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</si>
  <si>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</si>
  <si>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</si>
  <si>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</si>
  <si>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</si>
  <si>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</si>
  <si>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</si>
  <si>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</si>
  <si>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</si>
  <si>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</si>
  <si>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</si>
  <si>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</si>
  <si>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</si>
  <si>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</si>
  <si>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</si>
  <si>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</si>
  <si>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</si>
  <si>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</si>
  <si>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</si>
  <si>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</si>
  <si>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</si>
  <si>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</si>
  <si>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</si>
  <si>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</si>
  <si>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</si>
  <si>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</si>
  <si>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</si>
  <si>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</si>
  <si>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</si>
  <si>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</si>
  <si>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</si>
  <si>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</si>
  <si>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</si>
  <si>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</si>
  <si>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</si>
  <si>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</si>
  <si>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</si>
  <si>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</si>
  <si>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</si>
  <si>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</si>
  <si>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</si>
  <si>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</si>
  <si>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</si>
  <si>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</si>
  <si>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</si>
  <si>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</si>
  <si>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</si>
  <si>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</si>
  <si>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</si>
  <si>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</si>
  <si>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</si>
  <si>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</si>
  <si>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</si>
  <si>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</si>
  <si>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</si>
  <si>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</si>
  <si>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</si>
  <si>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</si>
  <si>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</si>
  <si>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</si>
  <si>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</si>
  <si>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</si>
  <si>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</si>
  <si>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</si>
  <si>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</si>
  <si>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</si>
  <si>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</si>
  <si>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</si>
  <si>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</si>
  <si>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</si>
  <si>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</si>
  <si>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</si>
  <si>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</si>
  <si>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</si>
  <si>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</si>
  <si>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</si>
  <si>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</si>
  <si>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</si>
  <si>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</si>
  <si>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</si>
  <si>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</si>
  <si>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</si>
  <si>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</si>
  <si>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</si>
  <si>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</si>
  <si>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</si>
  <si>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</si>
  <si>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</si>
  <si>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</si>
  <si>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</si>
  <si>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</si>
  <si>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</si>
  <si>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</si>
  <si>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</si>
  <si>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</si>
  <si>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</si>
  <si>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</si>
  <si>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</si>
  <si>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</si>
  <si>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</si>
  <si>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</si>
  <si>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</si>
  <si>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</si>
  <si>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</si>
  <si>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</si>
  <si>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</si>
  <si>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</si>
  <si>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</si>
  <si>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</si>
  <si>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</si>
  <si>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</si>
  <si>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</si>
  <si>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</si>
  <si>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</si>
  <si>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</si>
  <si>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</si>
  <si>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</si>
  <si>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</si>
  <si>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</si>
  <si>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</si>
  <si>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</si>
  <si>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</si>
  <si>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</si>
  <si>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</si>
  <si>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</si>
  <si>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</si>
  <si>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</si>
  <si>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</si>
  <si>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</si>
  <si>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</si>
  <si>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</si>
  <si>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</si>
  <si>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</si>
  <si>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</si>
  <si>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</si>
  <si>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</si>
  <si>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</si>
  <si>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</si>
  <si>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</si>
  <si>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</si>
  <si>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</si>
  <si>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</si>
  <si>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</si>
  <si>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</si>
  <si>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</si>
  <si>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</si>
  <si>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</si>
  <si>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</si>
  <si>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</si>
  <si>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</si>
  <si>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</si>
  <si>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</si>
  <si>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</si>
  <si>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</si>
  <si>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</si>
  <si>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</si>
  <si>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</si>
  <si>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</si>
  <si>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</si>
  <si>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</si>
  <si>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</si>
  <si>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</si>
  <si>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</si>
  <si>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</si>
  <si>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</si>
  <si>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</si>
  <si>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</si>
  <si>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</si>
  <si>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</si>
  <si>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</si>
  <si>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</si>
  <si>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</si>
  <si>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</si>
  <si>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</si>
  <si>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</si>
  <si>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</si>
  <si>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</si>
  <si>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</si>
  <si>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</si>
  <si>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</si>
  <si>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</si>
  <si>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</si>
  <si>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</si>
  <si>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</si>
  <si>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</si>
  <si>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</si>
  <si>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</si>
  <si>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</si>
  <si>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</si>
  <si>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</si>
  <si>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</si>
  <si>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</si>
  <si>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</si>
  <si>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</si>
  <si>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</si>
  <si>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</si>
  <si>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</si>
  <si>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</si>
  <si>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</si>
  <si>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</si>
  <si>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</si>
  <si>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</si>
  <si>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</si>
  <si>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</si>
  <si>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</si>
  <si>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</si>
  <si>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</si>
  <si>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</si>
  <si>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</si>
  <si>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</si>
  <si>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</si>
  <si>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</si>
  <si>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</si>
  <si>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</si>
  <si>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</si>
  <si>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</si>
  <si>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</si>
  <si>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</si>
  <si>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</si>
  <si>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</si>
  <si>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</si>
  <si>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</si>
  <si>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</si>
  <si>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</si>
  <si>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</si>
  <si>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</si>
  <si>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</si>
  <si>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</si>
  <si>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</si>
  <si>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</si>
  <si>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</si>
  <si>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</si>
  <si>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</si>
  <si>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</si>
  <si>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</si>
  <si>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</si>
  <si>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</si>
  <si>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</si>
  <si>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</si>
  <si>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</si>
  <si>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</si>
  <si>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</si>
  <si>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</si>
  <si>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</si>
  <si>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</si>
  <si>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</si>
  <si>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</si>
  <si>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</si>
  <si>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</si>
  <si>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</si>
  <si>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</si>
  <si>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</si>
  <si>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</si>
  <si>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</si>
  <si>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</si>
  <si>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</si>
  <si>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</si>
  <si>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</si>
  <si>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</si>
  <si>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</si>
  <si>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</si>
  <si>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</si>
  <si>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</si>
  <si>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</si>
  <si>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</si>
  <si>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</si>
  <si>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</si>
  <si>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</si>
  <si>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</si>
  <si>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</si>
  <si>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</si>
  <si>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</si>
  <si>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</si>
  <si>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</si>
  <si>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</si>
  <si>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</si>
  <si>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</si>
  <si>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</si>
  <si>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</si>
  <si>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</si>
  <si>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</si>
  <si>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</si>
  <si>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</si>
  <si>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</si>
  <si>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</si>
  <si>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</si>
  <si>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</si>
  <si>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</si>
  <si>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</si>
  <si>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</si>
  <si>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</si>
  <si>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</si>
  <si>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</si>
  <si>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</si>
  <si>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</si>
  <si>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</si>
  <si>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</si>
  <si>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</si>
  <si>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</si>
  <si>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</si>
  <si>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</si>
  <si>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</si>
  <si>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</si>
  <si>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</si>
  <si>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</si>
  <si>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</si>
  <si>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</si>
  <si>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</si>
  <si>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</si>
  <si>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</si>
  <si>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</si>
  <si>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</si>
  <si>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</si>
  <si>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</si>
  <si>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</si>
  <si>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</si>
  <si>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</si>
  <si>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</si>
  <si>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</si>
  <si>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</si>
  <si>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</si>
  <si>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</si>
  <si>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</si>
  <si>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</si>
  <si>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</si>
  <si>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</si>
  <si>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</si>
  <si>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</si>
  <si>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</si>
  <si>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</si>
  <si>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</si>
  <si>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</si>
  <si>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</si>
  <si>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</si>
  <si>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</si>
  <si>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</si>
  <si>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</si>
  <si>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</si>
  <si>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</si>
  <si>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</si>
  <si>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</si>
  <si>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</si>
  <si>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</si>
  <si>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</si>
  <si>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</si>
  <si>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</si>
  <si>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</si>
  <si>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</si>
  <si>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</si>
  <si>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</si>
  <si>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</si>
  <si>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</si>
  <si>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</si>
  <si>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</si>
  <si>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</si>
  <si>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</si>
  <si>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</si>
  <si>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</si>
  <si>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</si>
  <si>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</si>
  <si>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</si>
  <si>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</si>
  <si>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</si>
  <si>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</si>
  <si>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</si>
  <si>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</si>
  <si>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</si>
  <si>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</si>
  <si>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</si>
  <si>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</si>
  <si>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</si>
  <si>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</si>
  <si>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</si>
  <si>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</si>
  <si>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</si>
  <si>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</si>
  <si>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</si>
  <si>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</si>
  <si>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</si>
  <si>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</si>
  <si>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</si>
  <si>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</si>
  <si>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</si>
  <si>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</si>
  <si>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</si>
  <si>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</si>
  <si>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</si>
  <si>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</si>
  <si>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</si>
  <si>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</si>
  <si>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</si>
  <si>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</si>
  <si>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</si>
  <si>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</si>
  <si>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</si>
  <si>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</si>
  <si>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</si>
  <si>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</si>
  <si>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</si>
  <si>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</si>
  <si>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</si>
  <si>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</si>
  <si>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</si>
  <si>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</si>
  <si>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</si>
  <si>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</si>
  <si>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</si>
  <si>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</si>
  <si>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</si>
  <si>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</si>
  <si>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</si>
  <si>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</si>
  <si>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</si>
  <si>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</si>
  <si>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</si>
  <si>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</si>
  <si>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</si>
  <si>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</si>
  <si>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</si>
  <si>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</si>
  <si>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</si>
  <si>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</si>
  <si>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</si>
  <si>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</si>
  <si>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</si>
  <si>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</si>
  <si>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</si>
  <si>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</si>
  <si>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</si>
  <si>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</si>
  <si>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</si>
  <si>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</si>
  <si>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</si>
  <si>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</si>
  <si>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</si>
  <si>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</si>
  <si>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</si>
  <si>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</si>
  <si>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</si>
  <si>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</si>
  <si>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</si>
  <si>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</si>
  <si>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</si>
  <si>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</si>
  <si>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</si>
  <si>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</si>
  <si>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</si>
  <si>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</si>
  <si>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</si>
  <si>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</si>
  <si>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</si>
  <si>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</si>
  <si>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</si>
  <si>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</si>
  <si>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</si>
  <si>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</si>
  <si>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</si>
  <si>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</si>
  <si>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</si>
  <si>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</si>
  <si>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</si>
  <si>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</si>
  <si>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</si>
  <si>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</si>
  <si>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</si>
  <si>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</si>
  <si>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</si>
  <si>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</si>
  <si>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</si>
  <si>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</si>
  <si>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</si>
  <si>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</si>
  <si>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</si>
  <si>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</si>
  <si>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</si>
  <si>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</si>
  <si>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</si>
  <si>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</si>
  <si>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</si>
  <si>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</si>
  <si>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</si>
  <si>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</si>
  <si>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</si>
  <si>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</si>
  <si>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</si>
  <si>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</si>
  <si>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</si>
  <si>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</si>
  <si>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</si>
  <si>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</si>
  <si>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</si>
  <si>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</si>
  <si>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</si>
  <si>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</si>
  <si>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</si>
  <si>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</si>
  <si>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</si>
  <si>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</si>
  <si>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</si>
  <si>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</si>
  <si>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</si>
  <si>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</si>
  <si>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</si>
  <si>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</si>
  <si>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</si>
  <si>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</si>
  <si>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</si>
  <si>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</si>
  <si>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</si>
  <si>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</si>
  <si>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</si>
  <si>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</si>
  <si>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</si>
  <si>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</si>
  <si>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</si>
  <si>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</si>
  <si>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</si>
  <si>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</si>
  <si>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</si>
  <si>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</si>
  <si>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</si>
  <si>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</si>
  <si>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</si>
  <si>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</si>
  <si>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</si>
  <si>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</si>
  <si>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</si>
  <si>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</si>
  <si>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</si>
  <si>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</si>
  <si>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</si>
  <si>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</si>
  <si>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</si>
  <si>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</si>
  <si>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</si>
  <si>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</si>
  <si>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</si>
  <si>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</si>
  <si>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</si>
  <si>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</si>
  <si>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</si>
  <si>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</si>
  <si>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</si>
  <si>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</si>
  <si>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</si>
  <si>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</si>
  <si>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</si>
  <si>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</si>
  <si>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</si>
  <si>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</si>
  <si>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</si>
  <si>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</si>
  <si>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</si>
  <si>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</si>
  <si>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</si>
  <si>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</si>
  <si>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</si>
  <si>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</si>
  <si>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</si>
  <si>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</si>
  <si>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</si>
  <si>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</si>
  <si>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</si>
  <si>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</si>
  <si>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</si>
  <si>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</si>
  <si>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</si>
  <si>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</si>
  <si>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</si>
  <si>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</si>
  <si>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</si>
  <si>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</si>
  <si>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</si>
  <si>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</si>
  <si>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</si>
  <si>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</si>
  <si>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</si>
  <si>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</si>
  <si>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</si>
  <si>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</si>
  <si>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</si>
  <si>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</si>
  <si>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</si>
  <si>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</si>
  <si>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</si>
  <si>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</si>
  <si>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</si>
  <si>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</si>
  <si>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</si>
  <si>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</si>
  <si>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</si>
  <si>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</si>
  <si>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</si>
  <si>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</si>
  <si>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</si>
  <si>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</si>
  <si>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</si>
  <si>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</si>
  <si>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</si>
  <si>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</si>
  <si>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</si>
  <si>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</si>
  <si>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</si>
  <si>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</si>
  <si>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</si>
  <si>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</si>
  <si>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</si>
  <si>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</si>
  <si>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</si>
  <si>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</si>
  <si>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</si>
  <si>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</si>
  <si>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</si>
  <si>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</si>
  <si>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</si>
  <si>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</si>
  <si>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</si>
  <si>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</si>
  <si>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</si>
  <si>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</si>
  <si>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</si>
  <si>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</si>
  <si>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</si>
  <si>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</si>
  <si>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</si>
  <si>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</si>
  <si>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</si>
  <si>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</si>
  <si>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</si>
  <si>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</si>
  <si>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</si>
  <si>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</si>
  <si>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</si>
  <si>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</si>
  <si>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</si>
  <si>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</si>
  <si>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</si>
  <si>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</si>
  <si>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</si>
  <si>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</si>
  <si>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</si>
  <si>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</si>
  <si>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</si>
  <si>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</si>
  <si>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</si>
  <si>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</si>
  <si>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</si>
  <si>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</si>
  <si>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</si>
  <si>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</si>
  <si>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</si>
  <si>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</si>
  <si>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</si>
  <si>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</si>
  <si>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</si>
  <si>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</si>
  <si>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</si>
  <si>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</si>
  <si>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</si>
  <si>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</si>
  <si>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</si>
  <si>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</si>
  <si>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</si>
  <si>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</si>
  <si>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</si>
  <si>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</si>
  <si>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</si>
  <si>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</si>
  <si>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</si>
  <si>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</si>
  <si>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</si>
  <si>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</si>
  <si>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</si>
  <si>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</si>
  <si>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</si>
  <si>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</si>
  <si>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</si>
  <si>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</si>
  <si>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</si>
  <si>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</si>
  <si>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</si>
  <si>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</si>
  <si>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</si>
  <si>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</si>
  <si>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</si>
  <si>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</si>
  <si>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</si>
  <si>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</si>
  <si>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</si>
  <si>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</si>
  <si>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</si>
  <si>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</si>
  <si>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</si>
  <si>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</si>
  <si>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</si>
  <si>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</si>
  <si>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</si>
  <si>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</si>
  <si>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</si>
  <si>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</si>
  <si>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</si>
  <si>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</si>
  <si>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</si>
  <si>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</si>
  <si>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</si>
  <si>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</si>
  <si>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</si>
  <si>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</si>
  <si>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</si>
  <si>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</si>
  <si>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</si>
  <si>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</si>
  <si>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</si>
  <si>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</si>
  <si>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</si>
  <si>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</si>
  <si>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</si>
  <si>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</si>
  <si>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</si>
  <si>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</si>
  <si>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</si>
  <si>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</si>
  <si>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</si>
  <si>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</si>
  <si>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</si>
  <si>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</si>
  <si>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</si>
  <si>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</si>
  <si>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</si>
  <si>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</si>
  <si>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</si>
  <si>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</si>
  <si>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</si>
  <si>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</si>
  <si>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</si>
  <si>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</si>
  <si>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</si>
  <si>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</si>
  <si>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</si>
  <si>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</si>
  <si>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</si>
  <si>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</si>
  <si>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</si>
  <si>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</si>
  <si>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</si>
  <si>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</si>
  <si>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</si>
  <si>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</si>
  <si>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</si>
  <si>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</si>
  <si>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</si>
  <si>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</si>
  <si>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</si>
  <si>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</si>
  <si>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</si>
  <si>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</si>
  <si>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</si>
  <si>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</si>
  <si>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</si>
  <si>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</si>
  <si>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</si>
  <si>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</si>
  <si>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</si>
  <si>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</si>
  <si>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</si>
  <si>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</si>
  <si>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</si>
  <si>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</si>
  <si>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</si>
  <si>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</si>
  <si>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</si>
  <si>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</si>
  <si>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</si>
  <si>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</si>
  <si>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</si>
  <si>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</si>
  <si>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</si>
  <si>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</si>
  <si>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</si>
  <si>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</si>
  <si>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</si>
  <si>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</si>
  <si>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</si>
  <si>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</si>
  <si>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</si>
  <si>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</si>
  <si>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</si>
  <si>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</si>
  <si>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</si>
  <si>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</si>
  <si>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</si>
  <si>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</si>
  <si>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</si>
  <si>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</si>
  <si>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</si>
  <si>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</si>
  <si>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</si>
  <si>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</si>
  <si>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</si>
  <si>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</si>
  <si>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</si>
  <si>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</si>
  <si>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</si>
  <si>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</si>
  <si>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</si>
  <si>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</si>
  <si>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</si>
  <si>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</si>
  <si>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</si>
  <si>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</si>
  <si>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</si>
  <si>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</si>
  <si>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</si>
  <si>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</si>
  <si>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</si>
  <si>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</si>
  <si>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</si>
  <si>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</si>
  <si>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</si>
  <si>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</si>
  <si>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</si>
  <si>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</si>
  <si>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</si>
  <si>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</si>
  <si>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</si>
  <si>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</si>
  <si>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</si>
  <si>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</si>
  <si>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</si>
  <si>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</si>
  <si>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</si>
  <si>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</si>
  <si>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</si>
  <si>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</si>
  <si>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</si>
  <si>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</si>
  <si>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</si>
  <si>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</si>
  <si>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</si>
  <si>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</si>
  <si>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</si>
  <si>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</si>
  <si>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</si>
  <si>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</si>
  <si>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</si>
  <si>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</si>
  <si>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</si>
  <si>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</si>
  <si>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</si>
  <si>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</si>
  <si>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</si>
  <si>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</si>
  <si>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</si>
  <si>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</si>
  <si>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</si>
  <si>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</si>
  <si>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</si>
  <si>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</si>
  <si>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</si>
  <si>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</si>
  <si>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</si>
  <si>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</si>
  <si>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</si>
  <si>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</si>
  <si>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</si>
  <si>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</si>
  <si>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</si>
  <si>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</si>
  <si>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</si>
  <si>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</si>
  <si>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</si>
  <si>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</si>
  <si>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</si>
  <si>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</si>
  <si>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</si>
  <si>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</si>
  <si>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</si>
  <si>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</si>
  <si>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</si>
  <si>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</si>
  <si>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</si>
  <si>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</si>
  <si>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</si>
  <si>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</si>
  <si>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</si>
  <si>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</si>
  <si>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</si>
  <si>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</si>
  <si>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</si>
  <si>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</si>
  <si>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</si>
  <si>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</si>
  <si>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</si>
  <si>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</si>
  <si>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</si>
  <si>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</si>
  <si>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</si>
  <si>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</si>
  <si>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</si>
  <si>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</si>
  <si>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</si>
  <si>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</si>
  <si>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</si>
  <si>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</si>
  <si>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</si>
  <si>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</si>
  <si>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</si>
  <si>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</si>
  <si>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</si>
  <si>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</si>
  <si>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</si>
  <si>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</si>
  <si>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</si>
  <si>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</si>
  <si>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</si>
  <si>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</si>
  <si>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</si>
  <si>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</si>
  <si>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</si>
  <si>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</si>
  <si>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</si>
  <si>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</si>
  <si>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</si>
  <si>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</si>
  <si>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</si>
  <si>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</si>
  <si>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</si>
  <si>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</si>
  <si>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</si>
  <si>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</si>
  <si>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</si>
  <si>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</si>
  <si>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</si>
  <si>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</si>
  <si>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</si>
  <si>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</si>
  <si>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</si>
  <si>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</si>
  <si>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</si>
  <si>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</si>
  <si>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</si>
  <si>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</si>
  <si>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</si>
  <si>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</si>
  <si>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</si>
  <si>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</si>
  <si>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</si>
  <si>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</si>
  <si>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</si>
  <si>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</si>
  <si>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</si>
  <si>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</si>
  <si>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</si>
  <si>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</si>
  <si>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</si>
  <si>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</si>
  <si>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</si>
  <si>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</si>
  <si>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</si>
  <si>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</si>
  <si>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</si>
  <si>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</si>
  <si>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</si>
  <si>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</si>
  <si>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</si>
  <si>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</si>
  <si>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</si>
  <si>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</si>
  <si>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</si>
  <si>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</si>
  <si>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</si>
  <si>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</si>
  <si>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</si>
  <si>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</si>
  <si>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</si>
  <si>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</si>
  <si>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</si>
  <si>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</si>
  <si>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</si>
  <si>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</si>
  <si>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</si>
  <si>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</si>
  <si>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</si>
  <si>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</si>
  <si>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</si>
  <si>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</si>
  <si>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</si>
  <si>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</si>
  <si>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</si>
  <si>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</si>
  <si>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</si>
  <si>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</si>
  <si>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</si>
  <si>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</si>
  <si>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</si>
  <si>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</si>
  <si>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</si>
  <si>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</si>
  <si>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</si>
  <si>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</si>
  <si>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</si>
  <si>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</si>
  <si>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</si>
  <si>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</si>
  <si>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</si>
  <si>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</si>
  <si>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</si>
  <si>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</si>
  <si>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</si>
  <si>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</si>
  <si>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</si>
  <si>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</si>
  <si>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</si>
  <si>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</si>
  <si>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</si>
  <si>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</si>
  <si>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</si>
  <si>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</si>
  <si>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</si>
  <si>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</si>
  <si>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</si>
  <si>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</si>
  <si>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</si>
  <si>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</si>
  <si>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</si>
  <si>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</si>
  <si>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</si>
  <si>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</si>
  <si>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</si>
  <si>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</si>
  <si>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</si>
  <si>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</si>
  <si>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</si>
  <si>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</si>
  <si>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</si>
  <si>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</si>
  <si>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</si>
  <si>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</si>
  <si>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</si>
  <si>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</si>
  <si>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</si>
  <si>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</si>
  <si>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</si>
  <si>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</si>
  <si>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</si>
  <si>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</si>
  <si>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</si>
  <si>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</si>
  <si>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</si>
  <si>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</si>
  <si>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</si>
  <si>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</si>
  <si>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</si>
  <si>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</si>
  <si>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</si>
  <si>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</si>
  <si>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</si>
  <si>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</si>
  <si>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</si>
  <si>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</si>
  <si>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</si>
  <si>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</si>
  <si>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</si>
  <si>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</si>
  <si>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</si>
  <si>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</si>
  <si>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</si>
  <si>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</si>
  <si>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</si>
  <si>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</si>
  <si>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</si>
  <si>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</si>
  <si>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</si>
  <si>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</si>
  <si>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</si>
  <si>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</si>
  <si>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</si>
  <si>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</si>
  <si>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</si>
  <si>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</si>
  <si>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</si>
  <si>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</si>
  <si>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</si>
  <si>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</si>
  <si>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</si>
  <si>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</si>
  <si>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</si>
  <si>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</si>
  <si>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</si>
  <si>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</si>
  <si>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</si>
  <si>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</si>
  <si>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</si>
  <si>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</si>
  <si>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</si>
  <si>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</si>
  <si>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</si>
  <si>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</si>
  <si>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</si>
  <si>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</si>
  <si>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</si>
  <si>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</si>
  <si>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</si>
  <si>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</si>
  <si>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</si>
  <si>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</si>
  <si>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</si>
  <si>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</si>
  <si>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</si>
  <si>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</si>
  <si>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</si>
  <si>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</si>
  <si>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</si>
  <si>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</si>
  <si>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</si>
  <si>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</si>
  <si>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</si>
  <si>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</si>
  <si>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</si>
  <si>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</si>
  <si>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</si>
  <si>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</si>
  <si>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</si>
  <si>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</si>
  <si>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</si>
  <si>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</si>
  <si>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</si>
  <si>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</si>
  <si>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</si>
  <si>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</si>
  <si>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</si>
  <si>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</si>
  <si>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</si>
  <si>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</si>
  <si>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</si>
  <si>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</si>
  <si>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</si>
  <si>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</si>
  <si>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</si>
  <si>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</si>
  <si>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</si>
  <si>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</si>
  <si>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</si>
  <si>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</si>
  <si>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</si>
  <si>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</si>
  <si>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</si>
  <si>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</si>
  <si>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</si>
  <si>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</si>
  <si>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</si>
  <si>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</si>
  <si>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</si>
  <si>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</si>
  <si>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</si>
  <si>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</si>
  <si>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</si>
  <si>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</si>
  <si>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</si>
  <si>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</si>
  <si>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</si>
  <si>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</si>
  <si>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</si>
  <si>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</si>
  <si>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</si>
  <si>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</si>
  <si>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</si>
  <si>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</si>
  <si>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</si>
  <si>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</si>
  <si>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</si>
  <si>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</si>
  <si>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</si>
  <si>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</si>
  <si>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</si>
  <si>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</si>
  <si>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</si>
  <si>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</si>
  <si>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</si>
  <si>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</si>
  <si>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</si>
  <si>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</si>
  <si>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</si>
  <si>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</si>
  <si>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</si>
  <si>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</si>
  <si>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</si>
  <si>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</si>
  <si>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</si>
  <si>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</si>
  <si>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</si>
  <si>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</si>
  <si>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</si>
  <si>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</si>
  <si>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</si>
  <si>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</si>
  <si>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</si>
  <si>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</si>
  <si>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</si>
  <si>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</si>
  <si>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</si>
  <si>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</si>
  <si>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</si>
  <si>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</si>
  <si>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</si>
  <si>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</si>
  <si>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</si>
  <si>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</si>
  <si>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</si>
  <si>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</si>
  <si>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</si>
  <si>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</si>
  <si>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</si>
  <si>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</si>
  <si>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</si>
  <si>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</si>
  <si>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</si>
  <si>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</si>
  <si>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</si>
  <si>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</si>
  <si>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</si>
  <si>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</si>
  <si>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</si>
  <si>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</si>
  <si>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</si>
  <si>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</si>
  <si>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</si>
  <si>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</si>
  <si>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</si>
  <si>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</si>
  <si>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</si>
  <si>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</si>
  <si>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</si>
  <si>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</si>
  <si>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</si>
  <si>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</si>
  <si>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</si>
  <si>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</si>
  <si>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</si>
  <si>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</si>
  <si>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</si>
  <si>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</si>
  <si>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</si>
  <si>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</si>
  <si>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</si>
  <si>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</si>
  <si>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</si>
  <si>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</si>
  <si>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</si>
  <si>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</si>
  <si>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</si>
  <si>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</si>
  <si>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</si>
  <si>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</si>
  <si>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</si>
  <si>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</si>
  <si>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</si>
  <si>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</si>
  <si>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</si>
  <si>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</si>
  <si>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</si>
  <si>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</si>
  <si>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</si>
  <si>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</si>
  <si>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</si>
  <si>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</si>
  <si>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</si>
  <si>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</si>
  <si>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</si>
  <si>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</si>
  <si>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</si>
  <si>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</si>
  <si>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</si>
  <si>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</si>
  <si>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</si>
  <si>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</si>
  <si>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</si>
  <si>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</si>
  <si>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</si>
  <si>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</si>
  <si>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</si>
  <si>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</si>
  <si>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</si>
  <si>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</si>
  <si>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</si>
  <si>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</si>
  <si>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</si>
  <si>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</si>
  <si>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</si>
  <si>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</si>
  <si>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</si>
  <si>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</si>
  <si>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</si>
  <si>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</si>
  <si>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</si>
  <si>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</si>
  <si>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</si>
  <si>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</si>
  <si>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</si>
  <si>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</si>
  <si>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</si>
  <si>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</si>
  <si>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</si>
  <si>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</si>
  <si>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</si>
  <si>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</si>
  <si>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</si>
  <si>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</si>
  <si>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</si>
  <si>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</si>
  <si>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</si>
  <si>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</si>
  <si>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</si>
  <si>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</si>
  <si>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</si>
  <si>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</si>
  <si>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</si>
  <si>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</si>
  <si>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</si>
  <si>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</si>
  <si>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</si>
  <si>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</si>
  <si>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</si>
  <si>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</si>
  <si>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</si>
  <si>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</si>
  <si>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</si>
  <si>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</si>
  <si>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</si>
  <si>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</si>
  <si>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</si>
  <si>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</si>
  <si>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</si>
  <si>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</si>
  <si>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</si>
  <si>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</si>
  <si>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</si>
  <si>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</si>
  <si>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</si>
  <si>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</si>
  <si>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</si>
  <si>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</si>
  <si>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</si>
  <si>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</si>
  <si>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</si>
  <si>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</si>
  <si>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</si>
  <si>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</si>
  <si>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</si>
  <si>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</si>
  <si>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</si>
  <si>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</si>
  <si>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</si>
  <si>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</si>
  <si>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</si>
  <si>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</si>
  <si>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</si>
  <si>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</si>
  <si>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</si>
  <si>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</si>
  <si>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</si>
  <si>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</si>
  <si>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</si>
  <si>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</si>
  <si>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</si>
  <si>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</si>
  <si>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</si>
  <si>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</si>
  <si>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</si>
  <si>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</si>
  <si>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</si>
  <si>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</si>
  <si>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</si>
  <si>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</si>
  <si>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</si>
  <si>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</si>
  <si>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</si>
  <si>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</si>
  <si>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</si>
  <si>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</si>
  <si>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</si>
  <si>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</si>
  <si>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</si>
  <si>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</si>
  <si>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</si>
  <si>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</si>
  <si>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</si>
  <si>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</si>
  <si>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</si>
  <si>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</si>
  <si>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</si>
  <si>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</si>
  <si>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</si>
  <si>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</si>
  <si>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</si>
  <si>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</si>
  <si>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</si>
  <si>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</si>
  <si>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</si>
  <si>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</si>
  <si>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</si>
  <si>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</si>
  <si>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</si>
  <si>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</si>
  <si>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</si>
  <si>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</si>
  <si>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</si>
  <si>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</si>
  <si>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</si>
  <si>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</si>
  <si>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</si>
  <si>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</si>
  <si>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</si>
  <si>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</si>
  <si>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</si>
  <si>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</si>
  <si>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</si>
  <si>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</si>
  <si>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</si>
  <si>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</si>
  <si>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</si>
  <si>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</si>
  <si>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</si>
  <si>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</si>
  <si>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</si>
  <si>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</si>
  <si>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</si>
  <si>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</si>
  <si>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</si>
  <si>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</si>
  <si>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</si>
  <si>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</si>
  <si>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</si>
  <si>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</si>
  <si>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</si>
  <si>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</si>
  <si>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</si>
  <si>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</si>
  <si>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</si>
  <si>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</si>
  <si>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</si>
  <si>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</si>
  <si>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</si>
  <si>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</si>
  <si>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</si>
  <si>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</si>
  <si>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</si>
  <si>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</si>
  <si>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</si>
  <si>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</si>
  <si>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</si>
  <si>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</si>
  <si>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</si>
  <si>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</si>
  <si>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</si>
  <si>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</si>
  <si>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</si>
  <si>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</si>
  <si>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</si>
  <si>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</si>
  <si>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</si>
  <si>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</si>
  <si>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</si>
  <si>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</si>
  <si>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</si>
  <si>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</si>
  <si>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</si>
  <si>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</si>
  <si>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</si>
  <si>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</si>
  <si>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</si>
  <si>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</si>
  <si>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</si>
  <si>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</si>
  <si>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</si>
  <si>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</si>
  <si>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</si>
  <si>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</si>
  <si>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</si>
  <si>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</si>
  <si>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</si>
  <si>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</si>
  <si>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</si>
  <si>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</si>
  <si>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</si>
  <si>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</si>
  <si>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</si>
  <si>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</si>
  <si>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</si>
  <si>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</si>
  <si>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</si>
  <si>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</si>
  <si>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</si>
  <si>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</si>
  <si>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</si>
  <si>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</si>
  <si>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</si>
  <si>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</si>
  <si>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</si>
  <si>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</si>
  <si>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</si>
  <si>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</si>
  <si>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</si>
  <si>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</si>
  <si>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</si>
  <si>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</si>
  <si>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</si>
  <si>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</si>
  <si>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</si>
  <si>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</si>
  <si>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</si>
  <si>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</si>
  <si>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</si>
  <si>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</si>
  <si>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</si>
  <si>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</si>
  <si>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</si>
  <si>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</si>
  <si>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</si>
  <si>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</si>
  <si>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</si>
  <si>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</si>
  <si>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</si>
  <si>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</si>
  <si>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</si>
  <si>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</si>
  <si>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</si>
  <si>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</si>
  <si>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</si>
  <si>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</si>
  <si>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</si>
  <si>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</si>
  <si>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</si>
  <si>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</si>
  <si>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</si>
  <si>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</si>
  <si>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</si>
  <si>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</si>
  <si>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</si>
  <si>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</si>
  <si>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</si>
  <si>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</si>
  <si>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</si>
  <si>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</si>
  <si>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</si>
  <si>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</si>
  <si>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</si>
  <si>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</si>
  <si>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</si>
  <si>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</si>
  <si>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</si>
  <si>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</si>
  <si>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</si>
  <si>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</si>
  <si>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</si>
  <si>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</si>
  <si>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</si>
  <si>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</si>
  <si>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</si>
  <si>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</si>
  <si>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</si>
  <si>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</si>
  <si>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</si>
  <si>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</si>
  <si>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</si>
  <si>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</si>
  <si>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</si>
  <si>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</si>
  <si>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</si>
  <si>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</si>
  <si>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</si>
  <si>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</si>
  <si>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</si>
  <si>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</si>
  <si>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</si>
  <si>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</si>
  <si>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</si>
  <si>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</si>
  <si>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</si>
  <si>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</si>
  <si>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</si>
  <si>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</si>
  <si>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</si>
  <si>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</si>
  <si>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</si>
  <si>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</si>
  <si>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</si>
  <si>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</si>
  <si>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</si>
  <si>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</si>
  <si>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</si>
  <si>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</si>
  <si>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</si>
  <si>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</si>
  <si>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</si>
  <si>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</si>
  <si>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</si>
  <si>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</si>
  <si>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</si>
  <si>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</si>
  <si>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</si>
  <si>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</si>
  <si>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</si>
  <si>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</si>
  <si>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</si>
  <si>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</si>
  <si>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</si>
  <si>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</si>
  <si>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</si>
  <si>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</si>
  <si>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</si>
  <si>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</si>
  <si>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</si>
  <si>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</si>
  <si>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</si>
  <si>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</si>
  <si>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</si>
  <si>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</si>
  <si>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</si>
  <si>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</si>
  <si>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</si>
  <si>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</si>
  <si>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</si>
  <si>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</si>
  <si>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</si>
  <si>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</si>
  <si>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</si>
  <si>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</si>
  <si>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</si>
  <si>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</si>
  <si>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</si>
  <si>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</si>
  <si>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</si>
  <si>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</si>
  <si>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</si>
  <si>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</si>
  <si>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</si>
  <si>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</si>
  <si>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</si>
  <si>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</si>
  <si>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</si>
  <si>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</si>
  <si>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</si>
  <si>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</si>
  <si>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</si>
  <si>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</si>
  <si>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</si>
  <si>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</si>
  <si>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</si>
  <si>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</si>
  <si>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</si>
  <si>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</si>
  <si>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</si>
  <si>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</si>
  <si>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</si>
  <si>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</si>
  <si>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</si>
  <si>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</si>
  <si>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</si>
  <si>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</si>
  <si>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</si>
  <si>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</si>
  <si>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</si>
  <si>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</si>
  <si>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</si>
  <si>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</si>
  <si>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</si>
  <si>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</si>
  <si>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</si>
  <si>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</si>
  <si>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</si>
  <si>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</si>
  <si>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</si>
  <si>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</si>
  <si>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</si>
  <si>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</si>
  <si>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</si>
  <si>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</si>
  <si>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</si>
  <si>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</si>
  <si>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</si>
  <si>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</si>
  <si>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</si>
  <si>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</si>
  <si>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</si>
  <si>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</si>
  <si>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</si>
  <si>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</si>
  <si>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</si>
  <si>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</si>
  <si>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</si>
  <si>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</si>
  <si>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</si>
  <si>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</si>
  <si>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</si>
  <si>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</si>
  <si>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</si>
  <si>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</si>
  <si>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</si>
  <si>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</si>
  <si>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</si>
  <si>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</si>
  <si>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</si>
  <si>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</si>
  <si>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</si>
  <si>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</si>
  <si>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</si>
  <si>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</si>
  <si>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</si>
  <si>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</si>
  <si>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</si>
  <si>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</si>
  <si>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</si>
  <si>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</si>
  <si>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</si>
  <si>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</si>
  <si>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</si>
  <si>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</si>
  <si>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</si>
  <si>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</si>
  <si>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</si>
  <si>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</si>
  <si>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</si>
  <si>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</si>
  <si>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</si>
  <si>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</si>
  <si>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</si>
  <si>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</si>
  <si>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</si>
  <si>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</si>
  <si>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</si>
  <si>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</si>
  <si>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</si>
  <si>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</si>
  <si>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</si>
  <si>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</si>
  <si>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</si>
  <si>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</si>
  <si>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</si>
  <si>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</si>
  <si>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</si>
  <si>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</si>
  <si>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</si>
  <si>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</si>
  <si>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</si>
  <si>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</si>
  <si>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</si>
  <si>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</si>
  <si>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</si>
  <si>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</si>
  <si>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</si>
  <si>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</si>
  <si>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</si>
  <si>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</si>
  <si>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</si>
  <si>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</si>
  <si>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</si>
  <si>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</si>
  <si>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</si>
  <si>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</si>
  <si>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</si>
  <si>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</si>
  <si>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</si>
  <si>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</si>
  <si>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</si>
  <si>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</si>
  <si>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</si>
  <si>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</si>
  <si>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</si>
  <si>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</si>
  <si>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</si>
  <si>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</si>
  <si>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</si>
  <si>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</si>
  <si>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</si>
  <si>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</si>
  <si>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</si>
  <si>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</si>
  <si>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</si>
  <si>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</si>
  <si>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</si>
  <si>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</si>
  <si>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</si>
  <si>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</si>
  <si>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</si>
  <si>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</si>
  <si>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</si>
  <si>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</si>
  <si>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</si>
  <si>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</si>
  <si>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</si>
  <si>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</si>
  <si>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</si>
  <si>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</si>
  <si>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</si>
  <si>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</si>
  <si>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</si>
  <si>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</si>
  <si>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</si>
  <si>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</si>
  <si>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</si>
  <si>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</si>
  <si>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</si>
  <si>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</si>
  <si>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</si>
  <si>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</si>
  <si>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</si>
  <si>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</si>
  <si>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</si>
  <si>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</si>
  <si>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</si>
  <si>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</si>
  <si>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</si>
  <si>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</si>
  <si>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</si>
  <si>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</si>
  <si>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</si>
  <si>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</si>
  <si>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</si>
  <si>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</si>
  <si>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</si>
  <si>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</si>
  <si>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</si>
  <si>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</si>
  <si>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</si>
  <si>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</si>
  <si>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</si>
  <si>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</si>
  <si>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</si>
  <si>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</si>
  <si>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</si>
  <si>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</si>
  <si>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</si>
  <si>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</si>
  <si>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</si>
  <si>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</si>
  <si>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</si>
  <si>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</si>
  <si>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</si>
  <si>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</si>
  <si>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</si>
  <si>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</si>
  <si>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</si>
  <si>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</si>
  <si>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</si>
  <si>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</si>
  <si>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</si>
  <si>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</si>
  <si>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</si>
  <si>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</si>
  <si>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</si>
  <si>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</si>
  <si>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</si>
  <si>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</si>
  <si>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</si>
  <si>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</si>
  <si>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</si>
  <si>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</si>
  <si>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</si>
  <si>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</si>
  <si>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</si>
  <si>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</si>
  <si>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</si>
  <si>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</si>
  <si>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</si>
  <si>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</si>
  <si>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</si>
  <si>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</si>
  <si>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</si>
  <si>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</si>
  <si>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</si>
  <si>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</si>
  <si>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</si>
  <si>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</si>
  <si>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</si>
  <si>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</si>
  <si>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</si>
  <si>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</si>
  <si>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</si>
  <si>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</si>
  <si>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</si>
  <si>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</si>
  <si>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</si>
  <si>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</si>
  <si>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</si>
  <si>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</si>
  <si>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</si>
  <si>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</si>
  <si>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</si>
  <si>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</si>
  <si>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</si>
  <si>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</si>
  <si>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</si>
  <si>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</si>
  <si>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</si>
  <si>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</si>
  <si>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</si>
  <si>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</si>
  <si>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</si>
  <si>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</si>
  <si>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</si>
  <si>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</si>
  <si>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</si>
  <si>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</si>
  <si>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</si>
  <si>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</si>
  <si>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</si>
  <si>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</si>
  <si>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</si>
  <si>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</si>
  <si>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</si>
  <si>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</si>
  <si>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</si>
  <si>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</si>
  <si>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</si>
  <si>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</si>
  <si>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</si>
  <si>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</si>
  <si>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</si>
  <si>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</si>
  <si>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</si>
  <si>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</si>
  <si>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</si>
  <si>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</si>
  <si>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</si>
  <si>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</si>
  <si>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</si>
  <si>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</si>
  <si>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</si>
  <si>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</si>
  <si>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</si>
  <si>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</si>
  <si>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</si>
  <si>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</si>
  <si>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</si>
  <si>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</si>
  <si>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</si>
  <si>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</si>
  <si>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</si>
  <si>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</si>
  <si>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</si>
  <si>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</si>
  <si>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</si>
  <si>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</si>
  <si>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</si>
  <si>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</si>
  <si>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</si>
  <si>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</si>
  <si>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</si>
  <si>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</si>
  <si>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</si>
  <si>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</si>
  <si>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</si>
  <si>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</si>
  <si>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</si>
  <si>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</si>
  <si>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</si>
  <si>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</si>
  <si>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</si>
  <si>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</si>
  <si>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</si>
  <si>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</si>
  <si>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</si>
  <si>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</si>
  <si>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</si>
  <si>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</si>
  <si>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</si>
  <si>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</si>
  <si>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</si>
  <si>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</si>
  <si>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</si>
  <si>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</si>
  <si>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</si>
  <si>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</si>
  <si>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</si>
  <si>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</si>
  <si>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</si>
  <si>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</si>
  <si>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</si>
  <si>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</si>
  <si>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</si>
  <si>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</si>
  <si>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</si>
  <si>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</si>
  <si>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</si>
  <si>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</si>
  <si>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</si>
  <si>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</si>
  <si>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</si>
  <si>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</si>
  <si>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</si>
  <si>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</si>
  <si>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</si>
  <si>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</si>
  <si>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</si>
  <si>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</si>
  <si>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</si>
  <si>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</si>
  <si>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</si>
  <si>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</si>
  <si>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</si>
  <si>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</si>
  <si>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</si>
  <si>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</si>
  <si>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</si>
  <si>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</si>
  <si>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</si>
  <si>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</si>
  <si>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</si>
  <si>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</si>
  <si>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</si>
  <si>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</si>
  <si>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</si>
  <si>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</si>
  <si>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</si>
  <si>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</si>
  <si>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</si>
  <si>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</si>
  <si>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</si>
  <si>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</si>
  <si>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</si>
  <si>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</si>
  <si>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</si>
  <si>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</si>
  <si>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</si>
  <si>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</si>
  <si>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</si>
  <si>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</si>
  <si>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</si>
  <si>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</si>
  <si>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</si>
  <si>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</si>
  <si>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</si>
  <si>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</si>
  <si>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</si>
  <si>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</si>
  <si>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</si>
  <si>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</si>
  <si>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</si>
  <si>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</si>
  <si>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</si>
  <si>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</si>
  <si>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</si>
  <si>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</si>
  <si>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</si>
  <si>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</si>
  <si>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</si>
  <si>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</si>
  <si>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</si>
  <si>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</si>
  <si>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</si>
  <si>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</si>
  <si>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</si>
  <si>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</si>
  <si>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</si>
  <si>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</si>
  <si>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</si>
  <si>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</si>
  <si>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</si>
  <si>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</si>
  <si>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</si>
  <si>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</si>
  <si>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</si>
  <si>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</si>
  <si>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</si>
  <si>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</si>
  <si>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</si>
  <si>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</si>
  <si>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</si>
  <si>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</si>
  <si>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</si>
  <si>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</si>
  <si>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</si>
  <si>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</si>
  <si>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</si>
  <si>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</si>
  <si>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</si>
  <si>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</si>
  <si>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</si>
  <si>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</si>
  <si>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</si>
  <si>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</si>
  <si>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</si>
  <si>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</si>
  <si>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</si>
  <si>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</si>
  <si>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</si>
  <si>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</si>
  <si>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</si>
  <si>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</si>
  <si>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</si>
  <si>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</si>
  <si>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</si>
  <si>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</si>
  <si>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</si>
  <si>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</si>
  <si>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</si>
  <si>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</si>
  <si>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</si>
  <si>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</si>
  <si>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</si>
  <si>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</si>
  <si>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</si>
  <si>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</si>
  <si>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</si>
  <si>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</si>
  <si>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</si>
  <si>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</si>
  <si>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</si>
  <si>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</si>
  <si>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</si>
  <si>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</si>
  <si>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</si>
  <si>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</si>
  <si>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</si>
  <si>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</si>
  <si>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</si>
  <si>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</si>
  <si>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</si>
  <si>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</si>
  <si>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</si>
  <si>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</si>
  <si>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</si>
  <si>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</si>
  <si>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</si>
  <si>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</si>
  <si>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</si>
  <si>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</si>
  <si>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</si>
  <si>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</si>
  <si>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</si>
  <si>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</si>
  <si>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</si>
  <si>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</si>
  <si>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</si>
  <si>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</si>
  <si>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</si>
  <si>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</si>
  <si>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</si>
  <si>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</si>
  <si>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</si>
  <si>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</si>
  <si>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</si>
  <si>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</si>
  <si>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</si>
  <si>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</si>
  <si>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</si>
  <si>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</si>
  <si>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</si>
  <si>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</si>
  <si>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</si>
  <si>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</si>
  <si>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</si>
  <si>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</si>
  <si>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</si>
  <si>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</si>
  <si>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</si>
  <si>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</si>
  <si>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</si>
  <si>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</si>
  <si>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</si>
  <si>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</si>
  <si>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</si>
  <si>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</si>
  <si>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</si>
  <si>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</si>
  <si>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</si>
  <si>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</si>
  <si>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</si>
  <si>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</si>
  <si>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</si>
  <si>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</si>
  <si>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</si>
  <si>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</si>
  <si>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</si>
  <si>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</si>
  <si>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</si>
  <si>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</si>
  <si>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</si>
  <si>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</si>
  <si>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</si>
  <si>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</si>
  <si>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</si>
  <si>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</si>
  <si>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</si>
  <si>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</si>
  <si>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</si>
  <si>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</si>
  <si>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</si>
  <si>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</si>
  <si>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</si>
  <si>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</si>
  <si>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</si>
  <si>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</si>
  <si>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</si>
  <si>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</si>
  <si>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</si>
  <si>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</si>
  <si>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</si>
  <si>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</si>
  <si>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</si>
  <si>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</si>
  <si>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</si>
  <si>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</si>
  <si>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</si>
  <si>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</si>
  <si>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</si>
  <si>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</si>
  <si>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</si>
  <si>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</si>
  <si>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</si>
  <si>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</si>
  <si>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</si>
  <si>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</si>
  <si>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</si>
  <si>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</si>
  <si>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</si>
  <si>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</si>
  <si>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</si>
  <si>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</si>
  <si>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</si>
  <si>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</si>
  <si>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</si>
  <si>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</si>
  <si>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</si>
  <si>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</si>
  <si>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</si>
  <si>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</si>
  <si>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</si>
  <si>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</si>
  <si>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</si>
  <si>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</si>
  <si>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</si>
  <si>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</si>
  <si>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</si>
  <si>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</si>
  <si>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</si>
  <si>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</si>
  <si>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</si>
  <si>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</si>
  <si>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</si>
  <si>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</si>
  <si>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</si>
  <si>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</si>
  <si>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</si>
  <si>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</si>
  <si>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</si>
  <si>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</si>
  <si>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</si>
  <si>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</si>
  <si>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</si>
  <si>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</si>
  <si>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</si>
  <si>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</si>
  <si>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</si>
  <si>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</si>
  <si>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</si>
  <si>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</si>
  <si>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</si>
  <si>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</si>
  <si>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</si>
  <si>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</si>
  <si>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</si>
  <si>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</si>
  <si>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</si>
  <si>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</si>
  <si>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</si>
  <si>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</si>
  <si>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</si>
  <si>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</si>
  <si>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</si>
  <si>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</si>
  <si>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</si>
  <si>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</si>
  <si>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</si>
  <si>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</si>
  <si>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</si>
  <si>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</si>
  <si>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</si>
  <si>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</si>
  <si>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</si>
  <si>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</si>
  <si>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</si>
  <si>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</si>
  <si>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</si>
  <si>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</si>
  <si>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</si>
  <si>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</si>
  <si>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</si>
  <si>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</si>
  <si>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</si>
  <si>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</si>
  <si>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</si>
  <si>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</si>
  <si>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</si>
  <si>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</si>
  <si>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</si>
  <si>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</si>
  <si>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</si>
  <si>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</si>
  <si>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</si>
  <si>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</si>
  <si>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</si>
  <si>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</si>
  <si>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</si>
  <si>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</si>
  <si>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</si>
  <si>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</si>
  <si>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</si>
  <si>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</si>
  <si>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</si>
  <si>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</si>
  <si>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</si>
  <si>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</si>
  <si>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</si>
  <si>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</si>
  <si>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</si>
  <si>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</si>
  <si>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</si>
  <si>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</si>
  <si>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</si>
  <si>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</si>
  <si>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</si>
  <si>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</si>
  <si>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</si>
  <si>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</si>
  <si>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</si>
  <si>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</si>
  <si>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</si>
  <si>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</si>
  <si>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</si>
  <si>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</si>
  <si>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</si>
  <si>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</si>
  <si>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</si>
  <si>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</si>
  <si>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</si>
  <si>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</si>
  <si>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</si>
  <si>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</si>
  <si>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</si>
  <si>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</si>
  <si>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</si>
  <si>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</si>
  <si>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</si>
  <si>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</si>
  <si>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</si>
  <si>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</si>
  <si>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</si>
  <si>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</si>
  <si>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</si>
  <si>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</si>
  <si>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</si>
  <si>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</si>
  <si>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</si>
  <si>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</si>
  <si>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</si>
  <si>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</si>
  <si>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</si>
  <si>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</si>
  <si>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</si>
  <si>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</si>
  <si>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</si>
  <si>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</si>
  <si>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</si>
  <si>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</si>
  <si>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</si>
  <si>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</si>
  <si>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</si>
  <si>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</si>
  <si>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</si>
  <si>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</si>
  <si>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</si>
  <si>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</si>
  <si>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</si>
  <si>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</si>
  <si>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</si>
  <si>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</si>
  <si>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</si>
  <si>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</si>
  <si>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</si>
  <si>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</si>
  <si>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</si>
  <si>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</si>
  <si>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</si>
  <si>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</si>
  <si>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</si>
  <si>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</si>
  <si>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</si>
  <si>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</si>
  <si>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</si>
  <si>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</si>
  <si>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</si>
  <si>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</si>
  <si>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</si>
  <si>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</si>
  <si>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</si>
  <si>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</si>
  <si>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</si>
  <si>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</si>
  <si>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</si>
  <si>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</si>
  <si>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</si>
  <si>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</si>
  <si>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</si>
  <si>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</si>
  <si>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</si>
  <si>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</si>
  <si>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</si>
  <si>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</si>
  <si>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</si>
  <si>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</si>
  <si>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</si>
  <si>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</si>
  <si>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</si>
  <si>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</si>
  <si>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</si>
  <si>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</si>
  <si>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</si>
  <si>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</si>
  <si>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</si>
  <si>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</si>
  <si>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</si>
  <si>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</si>
  <si>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</si>
  <si>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</si>
  <si>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</si>
  <si>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</si>
  <si>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</si>
  <si>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</si>
  <si>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</si>
  <si>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</si>
  <si>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</si>
  <si>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</si>
  <si>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</si>
  <si>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</si>
  <si>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</si>
  <si>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</si>
  <si>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</si>
  <si>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</si>
  <si>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</si>
  <si>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</si>
  <si>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</si>
  <si>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</si>
  <si>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</si>
  <si>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</si>
  <si>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</si>
  <si>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</si>
  <si>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</si>
  <si>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</si>
  <si>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</si>
  <si>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</si>
  <si>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</si>
  <si>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</si>
  <si>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</si>
  <si>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</si>
  <si>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</si>
  <si>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</si>
  <si>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</si>
  <si>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</si>
  <si>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</si>
  <si>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</si>
  <si>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</si>
  <si>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</si>
  <si>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</si>
  <si>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</si>
  <si>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</si>
  <si>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</si>
  <si>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</si>
  <si>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</si>
  <si>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</si>
  <si>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</si>
  <si>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</si>
  <si>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</si>
  <si>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</si>
  <si>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</si>
  <si>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</si>
  <si>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</si>
  <si>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</si>
  <si>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</si>
  <si>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</si>
  <si>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</si>
  <si>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</si>
  <si>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</si>
  <si>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</si>
  <si>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</si>
  <si>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</si>
  <si>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</si>
  <si>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</si>
  <si>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</si>
  <si>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</si>
  <si>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</si>
  <si>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</si>
  <si>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</si>
  <si>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</si>
  <si>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</si>
  <si>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</si>
  <si>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</si>
  <si>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</si>
  <si>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</si>
  <si>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</si>
  <si>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</si>
  <si>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</si>
  <si>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</si>
  <si>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</si>
  <si>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</si>
  <si>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</si>
  <si>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</si>
  <si>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</si>
  <si>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</si>
  <si>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</si>
  <si>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</si>
  <si>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</si>
  <si>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</si>
  <si>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</si>
  <si>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</si>
  <si>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</si>
  <si>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</si>
  <si>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</si>
  <si>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</si>
  <si>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</si>
  <si>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</si>
  <si>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</si>
  <si>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</si>
  <si>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</si>
  <si>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</si>
  <si>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</si>
  <si>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</si>
  <si>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</si>
  <si>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</si>
  <si>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</si>
  <si>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</si>
  <si>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</si>
  <si>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</si>
  <si>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</si>
  <si>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</si>
  <si>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</si>
  <si>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</si>
  <si>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</si>
  <si>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</si>
  <si>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</si>
  <si>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</si>
  <si>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</si>
  <si>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</si>
  <si>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</si>
  <si>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</si>
  <si>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</si>
  <si>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</si>
  <si>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</si>
  <si>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</si>
  <si>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</si>
  <si>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</si>
  <si>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</si>
  <si>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</si>
  <si>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</si>
  <si>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</si>
  <si>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</si>
  <si>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</si>
  <si>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</si>
  <si>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</si>
  <si>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</si>
  <si>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</si>
  <si>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</si>
  <si>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</si>
  <si>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</si>
  <si>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</si>
  <si>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</si>
  <si>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</si>
  <si>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</si>
  <si>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</si>
  <si>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</si>
  <si>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</si>
  <si>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</si>
  <si>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</si>
  <si>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</si>
  <si>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</si>
  <si>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</si>
  <si>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</si>
  <si>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</si>
  <si>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</si>
  <si>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</si>
  <si>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</si>
  <si>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</si>
  <si>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</si>
  <si>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</si>
  <si>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</si>
  <si>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</si>
  <si>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</si>
  <si>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</si>
  <si>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</si>
  <si>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</si>
  <si>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</si>
  <si>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</si>
  <si>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</si>
  <si>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</si>
  <si>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</si>
  <si>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</si>
  <si>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</si>
  <si>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</si>
  <si>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</si>
  <si>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</si>
  <si>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</si>
  <si>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</si>
  <si>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</si>
  <si>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</si>
  <si>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</si>
  <si>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</si>
  <si>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</si>
  <si>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</si>
  <si>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</si>
  <si>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</si>
  <si>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</si>
  <si>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</si>
  <si>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</si>
  <si>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</si>
  <si>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</si>
  <si>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</si>
  <si>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</si>
  <si>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</si>
  <si>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</si>
  <si>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</si>
  <si>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</si>
  <si>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</si>
  <si>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</si>
  <si>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</si>
  <si>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</si>
  <si>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</si>
  <si>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</si>
  <si>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</si>
  <si>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</si>
  <si>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</si>
  <si>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</si>
  <si>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</si>
  <si>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</si>
  <si>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</si>
  <si>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</si>
  <si>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</si>
  <si>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</si>
  <si>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</si>
  <si>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</si>
  <si>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</si>
  <si>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</si>
  <si>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</si>
  <si>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</si>
  <si>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</si>
  <si>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</si>
  <si>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</si>
  <si>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</si>
  <si>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</si>
  <si>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</si>
  <si>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</si>
  <si>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</si>
  <si>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</si>
  <si>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</si>
  <si>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</si>
  <si>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</si>
  <si>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</si>
  <si>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</si>
  <si>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</si>
  <si>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</si>
  <si>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</si>
  <si>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</si>
  <si>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</si>
  <si>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</si>
  <si>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</si>
  <si>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</si>
  <si>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</si>
  <si>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</si>
  <si>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</si>
  <si>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</si>
  <si>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</si>
  <si>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</si>
  <si>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</si>
  <si>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</si>
  <si>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</si>
  <si>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</si>
  <si>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</si>
  <si>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</si>
  <si>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</si>
  <si>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</si>
  <si>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</si>
  <si>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</si>
  <si>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</si>
  <si>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</si>
  <si>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</si>
  <si>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</si>
  <si>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</si>
  <si>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</si>
  <si>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</si>
  <si>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</si>
  <si>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</si>
  <si>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</si>
  <si>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</si>
  <si>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</si>
  <si>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</si>
  <si>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</si>
  <si>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</si>
  <si>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</si>
  <si>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</si>
  <si>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</si>
  <si>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</si>
  <si>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</si>
  <si>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</si>
  <si>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</si>
  <si>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</si>
  <si>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</si>
  <si>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</si>
  <si>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</si>
  <si>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</si>
  <si>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</si>
  <si>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</si>
  <si>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</si>
  <si>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</si>
  <si>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</si>
  <si>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</si>
  <si>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</si>
  <si>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</si>
  <si>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</si>
  <si>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</si>
  <si>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</si>
  <si>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</si>
  <si>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</si>
  <si>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</si>
  <si>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</si>
  <si>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</si>
  <si>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</si>
  <si>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</si>
  <si>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</si>
  <si>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</si>
  <si>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</si>
  <si>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</si>
  <si>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</si>
  <si>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</si>
  <si>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</si>
  <si>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</si>
  <si>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</si>
  <si>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</si>
  <si>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</si>
  <si>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</si>
  <si>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</si>
  <si>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</si>
  <si>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</si>
  <si>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</si>
  <si>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</si>
  <si>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</si>
  <si>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</si>
  <si>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</si>
  <si>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</si>
  <si>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</si>
  <si>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</si>
  <si>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</si>
  <si>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</si>
  <si>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</si>
  <si>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</si>
  <si>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</si>
  <si>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</si>
  <si>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</si>
  <si>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</si>
  <si>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</si>
  <si>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</si>
  <si>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</si>
  <si>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</si>
  <si>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</si>
  <si>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</si>
  <si>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</si>
  <si>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</si>
  <si>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</si>
  <si>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</si>
  <si>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</si>
  <si>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</si>
  <si>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</si>
  <si>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</si>
  <si>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</si>
  <si>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</si>
  <si>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</si>
  <si>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</si>
  <si>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</si>
  <si>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</si>
  <si>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</si>
  <si>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</si>
  <si>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</si>
  <si>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</si>
  <si>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</si>
  <si>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</si>
  <si>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</si>
  <si>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</si>
  <si>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</si>
  <si>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</si>
  <si>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</si>
  <si>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</si>
  <si>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</si>
  <si>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</si>
  <si>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</si>
  <si>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</si>
  <si>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</si>
  <si>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</si>
  <si>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</si>
  <si>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</si>
  <si>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</si>
  <si>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</si>
  <si>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</si>
  <si>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</si>
  <si>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</si>
  <si>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</si>
  <si>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</si>
  <si>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</si>
  <si>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</si>
  <si>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</si>
  <si>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</si>
  <si>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</si>
  <si>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</si>
  <si>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</si>
  <si>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</si>
  <si>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</si>
  <si>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</si>
  <si>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</si>
  <si>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</si>
  <si>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</si>
  <si>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</si>
  <si>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</si>
  <si>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</si>
  <si>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</si>
  <si>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</si>
  <si>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</si>
  <si>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</si>
  <si>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</si>
  <si>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</si>
  <si>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</si>
  <si>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</si>
  <si>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</si>
  <si>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</si>
  <si>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</si>
  <si>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</si>
  <si>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</si>
  <si>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</si>
  <si>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</si>
  <si>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</si>
  <si>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</si>
  <si>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</si>
  <si>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</si>
  <si>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</si>
  <si>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</si>
  <si>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</si>
  <si>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</si>
  <si>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</si>
  <si>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</si>
  <si>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</si>
  <si>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</si>
  <si>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</si>
  <si>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</si>
  <si>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</si>
  <si>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</si>
  <si>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</si>
  <si>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</si>
  <si>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</si>
  <si>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</si>
  <si>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</si>
  <si>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</si>
  <si>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</si>
  <si>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</si>
  <si>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</si>
  <si>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</si>
  <si>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</si>
  <si>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</si>
  <si>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</si>
  <si>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</si>
  <si>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</si>
  <si>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</si>
  <si>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</si>
  <si>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</si>
  <si>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</si>
  <si>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</si>
  <si>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</si>
  <si>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</si>
  <si>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</si>
  <si>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</si>
  <si>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</si>
  <si>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</si>
  <si>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</si>
  <si>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</si>
  <si>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</si>
  <si>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</si>
  <si>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</si>
  <si>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</si>
  <si>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</si>
  <si>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</si>
  <si>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</si>
  <si>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</si>
  <si>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</si>
  <si>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</si>
  <si>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</si>
  <si>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</si>
  <si>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</si>
  <si>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</si>
  <si>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</si>
  <si>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</si>
  <si>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</si>
  <si>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</si>
  <si>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</si>
  <si>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</si>
  <si>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</si>
  <si>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</si>
  <si>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</si>
  <si>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</si>
  <si>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</si>
  <si>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</si>
  <si>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</si>
  <si>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</si>
  <si>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</si>
  <si>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</si>
  <si>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</si>
  <si>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</si>
  <si>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</si>
  <si>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</si>
  <si>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</si>
  <si>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</si>
  <si>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</si>
  <si>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</si>
  <si>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</si>
  <si>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</si>
  <si>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</si>
  <si>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</si>
  <si>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</si>
  <si>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</si>
  <si>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</si>
  <si>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</si>
  <si>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</si>
  <si>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</si>
  <si>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</si>
  <si>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</si>
  <si>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</si>
  <si>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</si>
  <si>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</si>
  <si>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</si>
  <si>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</si>
  <si>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</si>
  <si>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</si>
  <si>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</si>
  <si>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</si>
  <si>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</si>
  <si>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</si>
  <si>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</si>
  <si>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</si>
  <si>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</si>
  <si>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</si>
  <si>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</si>
  <si>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</si>
  <si>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</si>
  <si>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</si>
  <si>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</si>
  <si>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</si>
  <si>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</si>
  <si>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</si>
  <si>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</si>
  <si>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</si>
  <si>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</si>
  <si>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</si>
  <si>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</si>
  <si>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</si>
  <si>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</si>
  <si>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</si>
  <si>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</si>
  <si>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</si>
  <si>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</si>
  <si>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</si>
  <si>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</si>
  <si>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</si>
  <si>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</si>
  <si>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</si>
  <si>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</si>
  <si>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</si>
  <si>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</si>
  <si>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</si>
  <si>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</si>
  <si>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</si>
  <si>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</si>
  <si>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</si>
  <si>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</si>
  <si>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</si>
  <si>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</si>
  <si>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</si>
  <si>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</si>
  <si>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</si>
  <si>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</si>
  <si>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</si>
  <si>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</si>
  <si>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</si>
  <si>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</si>
  <si>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</si>
  <si>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</si>
  <si>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</si>
  <si>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</si>
  <si>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</si>
  <si>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</si>
  <si>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</si>
  <si>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</si>
  <si>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</si>
  <si>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</si>
  <si>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</si>
  <si>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</si>
  <si>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</si>
  <si>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</si>
  <si>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</si>
  <si>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</si>
  <si>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</si>
  <si>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</si>
  <si>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</si>
  <si>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</si>
  <si>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</si>
  <si>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</si>
  <si>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</si>
  <si>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</si>
  <si>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</si>
  <si>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</si>
  <si>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</si>
  <si>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</si>
  <si>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</si>
  <si>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</si>
  <si>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</si>
  <si>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</si>
  <si>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</si>
  <si>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</si>
  <si>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</si>
  <si>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</si>
  <si>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</si>
  <si>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</si>
  <si>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</si>
  <si>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</si>
  <si>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</si>
  <si>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</si>
  <si>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</si>
  <si>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</si>
  <si>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</si>
  <si>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</si>
  <si>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</si>
  <si>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</si>
  <si>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</si>
  <si>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</si>
  <si>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</si>
  <si>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</si>
  <si>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</si>
  <si>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</si>
  <si>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</si>
  <si>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</si>
  <si>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</si>
  <si>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</si>
  <si>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</si>
  <si>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</si>
  <si>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</si>
  <si>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</si>
  <si>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</si>
  <si>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</si>
  <si>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</si>
  <si>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</si>
  <si>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</si>
  <si>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</si>
  <si>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</si>
  <si>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</si>
  <si>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</si>
  <si>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</si>
  <si>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</si>
  <si>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</si>
  <si>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</si>
  <si>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</si>
  <si>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</si>
  <si>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</si>
  <si>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</si>
  <si>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</si>
  <si>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</si>
  <si>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</si>
  <si>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</si>
  <si>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</si>
  <si>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</si>
  <si>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</si>
  <si>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</si>
  <si>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</si>
  <si>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</si>
  <si>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</si>
  <si>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</si>
  <si>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</si>
  <si>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</si>
  <si>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</si>
  <si>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</si>
  <si>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</si>
  <si>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</si>
  <si>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</si>
  <si>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</si>
  <si>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</si>
  <si>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</si>
  <si>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</si>
  <si>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</si>
  <si>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</si>
  <si>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</si>
  <si>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</si>
  <si>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</si>
  <si>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</si>
  <si>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</si>
  <si>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</si>
  <si>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</si>
  <si>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</si>
  <si>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</si>
  <si>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</si>
  <si>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</si>
  <si>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</si>
  <si>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</si>
  <si>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</si>
  <si>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</si>
  <si>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</si>
  <si>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</si>
  <si>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</si>
  <si>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</si>
  <si>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</si>
  <si>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</si>
  <si>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</si>
  <si>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</si>
  <si>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</si>
  <si>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</si>
  <si>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</si>
  <si>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</si>
  <si>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</si>
  <si>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</si>
  <si>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</si>
  <si>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</si>
  <si>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</si>
  <si>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</si>
  <si>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</si>
  <si>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</si>
  <si>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</si>
  <si>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</si>
  <si>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</si>
  <si>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</si>
  <si>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</si>
  <si>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</si>
  <si>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</si>
  <si>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</si>
  <si>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</si>
  <si>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</si>
  <si>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</si>
  <si>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</si>
  <si>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</si>
  <si>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</si>
  <si>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</si>
  <si>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</si>
  <si>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</si>
  <si>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</si>
  <si>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</si>
  <si>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</si>
  <si>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</si>
  <si>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</si>
  <si>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</si>
  <si>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</si>
  <si>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</si>
  <si>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</si>
  <si>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</si>
  <si>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</si>
  <si>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</si>
  <si>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</si>
  <si>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</si>
  <si>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</si>
  <si>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</si>
  <si>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</si>
  <si>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</si>
  <si>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</si>
  <si>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</si>
  <si>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</si>
  <si>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</si>
  <si>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</si>
  <si>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</si>
  <si>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</si>
  <si>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</si>
  <si>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</si>
  <si>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</si>
  <si>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</si>
  <si>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</si>
  <si>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</si>
  <si>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</si>
  <si>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</si>
  <si>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</si>
  <si>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</si>
  <si>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</si>
  <si>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</si>
  <si>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</si>
  <si>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</si>
  <si>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</si>
  <si>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</si>
  <si>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</si>
  <si>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</si>
  <si>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</si>
  <si>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</si>
  <si>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</si>
  <si>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</si>
  <si>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</si>
  <si>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</si>
  <si>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</si>
  <si>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</si>
  <si>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</si>
  <si>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</si>
  <si>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</si>
  <si>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</si>
  <si>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</si>
  <si>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</si>
  <si>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</si>
  <si>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</si>
  <si>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</si>
  <si>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</si>
  <si>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</si>
  <si>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</si>
  <si>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</si>
  <si>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</si>
  <si>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</si>
  <si>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</si>
  <si>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</si>
  <si>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</si>
  <si>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</si>
  <si>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</si>
  <si>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</si>
  <si>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</si>
  <si>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</si>
  <si>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</si>
  <si>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</si>
  <si>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</si>
  <si>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</si>
  <si>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</si>
  <si>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</si>
  <si>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</si>
  <si>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</si>
  <si>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</si>
  <si>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</si>
  <si>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</si>
  <si>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</si>
  <si>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</si>
  <si>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</si>
  <si>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</si>
  <si>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</si>
  <si>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</si>
  <si>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</si>
  <si>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</si>
  <si>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</si>
  <si>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</si>
  <si>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</si>
  <si>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</si>
  <si>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</si>
  <si>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</si>
  <si>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</si>
  <si>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</si>
  <si>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</si>
  <si>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</si>
  <si>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</si>
  <si>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</si>
  <si>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</si>
  <si>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</si>
  <si>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</si>
  <si>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</si>
  <si>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</si>
  <si>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</si>
  <si>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</si>
  <si>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</si>
  <si>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</si>
  <si>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</si>
  <si>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</si>
  <si>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</si>
  <si>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</si>
  <si>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</si>
  <si>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</si>
  <si>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</si>
  <si>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</si>
  <si>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</si>
  <si>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</si>
  <si>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</si>
  <si>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</si>
  <si>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</si>
  <si>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</si>
  <si>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</si>
  <si>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</si>
  <si>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</si>
  <si>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</si>
  <si>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</si>
  <si>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</si>
  <si>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</si>
  <si>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</si>
  <si>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</si>
  <si>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</si>
  <si>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</si>
  <si>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</si>
  <si>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</si>
  <si>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</si>
  <si>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</si>
  <si>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</si>
  <si>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</si>
  <si>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</si>
  <si>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</si>
  <si>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</si>
  <si>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</si>
  <si>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</si>
  <si>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</si>
  <si>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</si>
  <si>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</si>
  <si>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</si>
  <si>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</si>
  <si>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</si>
  <si>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</si>
  <si>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</si>
  <si>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</si>
  <si>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</si>
  <si>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</si>
  <si>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</si>
  <si>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</si>
  <si>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</si>
  <si>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</si>
  <si>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</si>
  <si>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</si>
  <si>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</si>
  <si>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</si>
  <si>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</si>
  <si>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</si>
  <si>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</si>
  <si>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</si>
  <si>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</si>
  <si>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</si>
  <si>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</si>
  <si>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</si>
  <si>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</si>
  <si>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</si>
  <si>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</si>
  <si>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</si>
  <si>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</si>
  <si>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</si>
  <si>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</si>
  <si>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</si>
  <si>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</si>
  <si>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</si>
  <si>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</si>
  <si>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</si>
  <si>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</si>
  <si>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</si>
  <si>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</si>
  <si>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</si>
  <si>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</si>
  <si>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</si>
  <si>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</si>
  <si>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</si>
  <si>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</si>
  <si>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</si>
  <si>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</si>
  <si>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</si>
  <si>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</si>
  <si>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</si>
  <si>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</si>
  <si>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</si>
  <si>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</si>
  <si>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</si>
  <si>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</si>
  <si>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</si>
  <si>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</si>
  <si>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</si>
  <si>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</si>
  <si>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</si>
  <si>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</si>
  <si>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</si>
  <si>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</si>
  <si>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</si>
  <si>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</si>
  <si>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</si>
  <si>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</si>
  <si>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</si>
  <si>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</si>
  <si>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</si>
  <si>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</si>
  <si>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</si>
  <si>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</si>
  <si>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</si>
  <si>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</si>
  <si>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</si>
  <si>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</si>
  <si>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</si>
  <si>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</si>
  <si>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</si>
  <si>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</si>
  <si>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</si>
  <si>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</si>
  <si>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</si>
  <si>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</si>
  <si>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</si>
  <si>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</si>
  <si>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</si>
  <si>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</si>
  <si>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</si>
  <si>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</si>
  <si>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</si>
  <si>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</si>
  <si>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</si>
  <si>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</si>
  <si>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</si>
  <si>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</si>
  <si>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</si>
  <si>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</si>
  <si>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</si>
  <si>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</si>
  <si>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</si>
  <si>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</si>
  <si>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</si>
  <si>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</si>
  <si>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</si>
  <si>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</si>
  <si>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</si>
  <si>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</si>
  <si>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</si>
  <si>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</si>
  <si>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</si>
  <si>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</si>
  <si>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</si>
  <si>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</si>
  <si>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</si>
  <si>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</si>
  <si>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</si>
  <si>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</si>
  <si>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</si>
  <si>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</si>
  <si>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</si>
  <si>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</si>
  <si>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</si>
  <si>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</si>
  <si>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</si>
  <si>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</si>
  <si>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</si>
  <si>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</si>
  <si>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</si>
  <si>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</si>
  <si>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</si>
  <si>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</si>
  <si>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</si>
  <si>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</si>
  <si>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</si>
  <si>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</si>
  <si>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</si>
  <si>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</si>
  <si>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</si>
  <si>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</si>
  <si>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</si>
  <si>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</si>
  <si>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</si>
  <si>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</si>
  <si>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</si>
  <si>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</si>
  <si>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</si>
  <si>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</si>
  <si>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</si>
  <si>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</si>
  <si>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</si>
  <si>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</si>
  <si>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</si>
  <si>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</si>
  <si>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</si>
  <si>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</si>
  <si>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</si>
  <si>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</si>
  <si>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</si>
  <si>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</si>
  <si>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</si>
  <si>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</si>
  <si>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</si>
  <si>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</si>
  <si>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</si>
  <si>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</si>
  <si>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</si>
  <si>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</si>
  <si>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</si>
  <si>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</si>
  <si>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</si>
  <si>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</si>
  <si>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</si>
  <si>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</si>
  <si>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</si>
  <si>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</si>
  <si>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</si>
  <si>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</si>
  <si>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</si>
  <si>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</si>
  <si>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</si>
  <si>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</si>
  <si>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</si>
  <si>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</si>
  <si>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</si>
  <si>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</si>
  <si>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</si>
  <si>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</si>
  <si>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</si>
  <si>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</si>
  <si>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</si>
  <si>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</si>
  <si>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</si>
  <si>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</si>
  <si>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</si>
  <si>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</si>
  <si>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</si>
  <si>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</si>
  <si>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</si>
  <si>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</si>
  <si>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</si>
  <si>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</si>
  <si>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</si>
  <si>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</si>
  <si>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</si>
  <si>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</si>
  <si>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</si>
  <si>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</si>
  <si>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</si>
  <si>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</si>
  <si>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</si>
  <si>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</si>
  <si>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</si>
  <si>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</si>
  <si>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</si>
  <si>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</si>
  <si>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</si>
  <si>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</si>
  <si>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</si>
  <si>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</si>
  <si>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</si>
  <si>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</si>
  <si>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</si>
  <si>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</si>
  <si>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</si>
  <si>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</si>
  <si>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</si>
  <si>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</si>
  <si>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</si>
  <si>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</si>
  <si>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</si>
  <si>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</si>
  <si>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</si>
  <si>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</si>
  <si>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</si>
  <si>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</si>
  <si>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</si>
  <si>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</si>
  <si>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</si>
  <si>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</si>
  <si>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</si>
  <si>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</si>
  <si>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</si>
  <si>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</si>
  <si>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</si>
  <si>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</si>
  <si>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</si>
  <si>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</si>
  <si>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</si>
  <si>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</si>
  <si>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</si>
  <si>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</si>
  <si>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</si>
  <si>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</si>
  <si>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</si>
  <si>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</si>
  <si>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</si>
  <si>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</si>
  <si>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</si>
  <si>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</si>
  <si>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</si>
  <si>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</si>
  <si>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</si>
  <si>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</si>
  <si>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</si>
  <si>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</si>
  <si>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</si>
  <si>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</si>
  <si>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</si>
  <si>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</si>
  <si>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</si>
  <si>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</si>
  <si>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</si>
  <si>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</si>
  <si>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</si>
  <si>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</si>
  <si>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</si>
  <si>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</si>
  <si>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</si>
  <si>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</si>
  <si>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</si>
  <si>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</si>
  <si>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</si>
  <si>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</si>
  <si>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</si>
  <si>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</si>
  <si>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</si>
  <si>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</si>
  <si>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</si>
  <si>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</si>
  <si>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</si>
  <si>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</si>
  <si>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</si>
  <si>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</si>
  <si>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</si>
  <si>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</si>
  <si>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</si>
  <si>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</si>
  <si>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</si>
  <si>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</si>
  <si>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</si>
  <si>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</si>
  <si>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</si>
  <si>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</si>
  <si>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</si>
  <si>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</si>
  <si>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</si>
  <si>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</si>
  <si>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</si>
  <si>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</si>
  <si>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</si>
  <si>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</si>
  <si>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</si>
  <si>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</si>
  <si>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</si>
  <si>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</si>
  <si>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</si>
  <si>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</si>
  <si>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</si>
  <si>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</si>
  <si>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</si>
  <si>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</si>
  <si>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</si>
  <si>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</si>
  <si>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</si>
  <si>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</si>
  <si>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</si>
  <si>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</si>
  <si>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</si>
  <si>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</si>
  <si>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</si>
  <si>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</si>
  <si>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</si>
  <si>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</si>
  <si>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</si>
  <si>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</si>
  <si>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</si>
  <si>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</si>
  <si>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</si>
  <si>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</si>
  <si>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</si>
  <si>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</si>
  <si>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</si>
  <si>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</si>
  <si>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</si>
  <si>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</si>
  <si>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</si>
  <si>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</si>
  <si>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</si>
  <si>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</si>
  <si>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</si>
  <si>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</si>
  <si>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</si>
  <si>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</si>
  <si>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</si>
  <si>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</si>
  <si>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</si>
  <si>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</si>
  <si>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</si>
  <si>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</si>
  <si>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</si>
  <si>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</si>
  <si>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</si>
  <si>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</si>
  <si>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</si>
  <si>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</si>
  <si>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</si>
  <si>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</si>
  <si>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</si>
  <si>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</si>
  <si>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</si>
  <si>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</si>
  <si>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</si>
  <si>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</si>
  <si>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</si>
  <si>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</si>
  <si>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</si>
  <si>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</si>
  <si>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</si>
  <si>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</si>
  <si>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</si>
  <si>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</si>
  <si>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</si>
  <si>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</si>
  <si>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</si>
  <si>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</si>
  <si>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</si>
  <si>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</si>
  <si>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</si>
  <si>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</si>
  <si>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</si>
  <si>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</si>
  <si>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</si>
  <si>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</si>
  <si>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</si>
  <si>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</si>
  <si>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</si>
  <si>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</si>
  <si>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</si>
  <si>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</si>
  <si>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</si>
  <si>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</si>
  <si>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</si>
  <si>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</si>
  <si>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</si>
  <si>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</si>
  <si>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</si>
  <si>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</si>
  <si>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</si>
  <si>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</si>
  <si>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</si>
  <si>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</si>
  <si>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</si>
  <si>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</si>
  <si>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</si>
  <si>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</si>
  <si>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</si>
  <si>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</si>
  <si>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</si>
  <si>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</si>
  <si>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</si>
  <si>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</si>
  <si>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</si>
  <si>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</si>
  <si>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</si>
  <si>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</si>
  <si>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</si>
  <si>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</si>
  <si>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</si>
  <si>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</si>
  <si>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</si>
  <si>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</si>
  <si>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</si>
  <si>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</si>
  <si>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</si>
  <si>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</si>
  <si>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</si>
  <si>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</si>
  <si>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</si>
  <si>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</si>
  <si>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</si>
  <si>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</si>
  <si>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</si>
  <si>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</si>
  <si>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</si>
  <si>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</si>
  <si>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</si>
  <si>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</si>
  <si>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</si>
  <si>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</si>
  <si>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</si>
  <si>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</si>
  <si>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</si>
  <si>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</si>
  <si>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</si>
  <si>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</si>
  <si>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</si>
  <si>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</si>
  <si>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</si>
  <si>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</si>
  <si>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</si>
  <si>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</si>
  <si>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</si>
  <si>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</si>
  <si>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</si>
  <si>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</si>
  <si>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</si>
  <si>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</si>
  <si>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</si>
  <si>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</si>
  <si>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</si>
  <si>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</si>
  <si>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</si>
  <si>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</si>
  <si>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</si>
  <si>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</si>
  <si>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</si>
  <si>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</si>
  <si>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</si>
  <si>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</si>
  <si>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</si>
  <si>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</si>
  <si>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</si>
  <si>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</si>
  <si>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</si>
  <si>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</si>
  <si>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</si>
  <si>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</si>
  <si>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</si>
  <si>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</si>
  <si>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</si>
  <si>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</si>
  <si>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</si>
  <si>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</si>
  <si>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</si>
  <si>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</si>
  <si>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</si>
  <si>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</si>
  <si>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</si>
  <si>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</si>
  <si>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</si>
  <si>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</si>
  <si>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</si>
  <si>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</si>
  <si>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</si>
  <si>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</si>
  <si>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</si>
  <si>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</si>
  <si>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</si>
  <si>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</si>
  <si>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</si>
  <si>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</si>
  <si>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</si>
  <si>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</si>
  <si>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</si>
  <si>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</si>
  <si>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</si>
  <si>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</si>
  <si>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</si>
  <si>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</si>
  <si>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</si>
  <si>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</si>
  <si>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</si>
  <si>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</si>
  <si>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</si>
  <si>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</si>
  <si>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</si>
  <si>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</si>
  <si>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</si>
  <si>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</si>
  <si>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</si>
  <si>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</si>
  <si>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</si>
  <si>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</si>
  <si>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</si>
  <si>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</si>
  <si>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</si>
  <si>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</si>
  <si>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</si>
  <si>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</si>
  <si>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</si>
  <si>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</si>
  <si>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</si>
  <si>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</si>
  <si>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</si>
  <si>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</si>
  <si>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</si>
  <si>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</si>
  <si>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</si>
  <si>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</si>
  <si>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</si>
  <si>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</si>
  <si>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</si>
  <si>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</si>
  <si>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</si>
  <si>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</si>
  <si>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</si>
  <si>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</si>
  <si>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</si>
  <si>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</si>
  <si>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</si>
  <si>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</si>
  <si>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</si>
  <si>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</si>
  <si>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</si>
  <si>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</si>
  <si>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</si>
  <si>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</si>
  <si>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</si>
  <si>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</si>
  <si>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</si>
  <si>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</si>
  <si>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</si>
  <si>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</si>
  <si>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</si>
  <si>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</si>
  <si>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</si>
  <si>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</si>
  <si>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</si>
  <si>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</si>
  <si>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</si>
  <si>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</si>
  <si>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</si>
  <si>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</si>
  <si>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</si>
  <si>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</si>
  <si>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</si>
  <si>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</si>
  <si>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</si>
  <si>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</si>
  <si>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</si>
  <si>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</si>
  <si>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</si>
  <si>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</si>
  <si>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</si>
  <si>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</si>
  <si>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</si>
  <si>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</si>
  <si>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</si>
  <si>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</si>
  <si>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</si>
  <si>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</si>
  <si>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</si>
  <si>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</si>
  <si>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</si>
  <si>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</si>
  <si>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</si>
  <si>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</si>
  <si>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</si>
  <si>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</si>
  <si>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</si>
  <si>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</si>
  <si>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</si>
  <si>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</si>
  <si>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</si>
  <si>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</si>
  <si>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</si>
  <si>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</si>
  <si>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</si>
  <si>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</si>
  <si>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</si>
  <si>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</si>
  <si>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</si>
  <si>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</si>
  <si>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</si>
  <si>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</si>
  <si>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</si>
  <si>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</si>
  <si>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</si>
  <si>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</si>
  <si>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</si>
  <si>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</si>
  <si>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</si>
  <si>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</si>
  <si>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</si>
  <si>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</si>
  <si>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</si>
  <si>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</si>
  <si>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</si>
  <si>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</si>
  <si>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</si>
  <si>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</si>
  <si>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</si>
  <si>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</si>
  <si>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</si>
  <si>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</si>
  <si>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</si>
  <si>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</si>
  <si>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</si>
  <si>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</si>
  <si>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</si>
  <si>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</si>
  <si>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</si>
  <si>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</si>
  <si>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</si>
  <si>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</si>
  <si>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</si>
  <si>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</si>
  <si>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</si>
  <si>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</si>
  <si>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</si>
  <si>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</si>
  <si>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</si>
  <si>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</si>
  <si>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</si>
  <si>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</si>
  <si>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</si>
  <si>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</si>
  <si>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</si>
  <si>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</si>
  <si>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</si>
  <si>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</si>
  <si>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</si>
  <si>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</si>
  <si>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</si>
  <si>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</si>
  <si>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</si>
  <si>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</si>
  <si>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</si>
  <si>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</si>
  <si>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</si>
  <si>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</si>
  <si>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</si>
  <si>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</si>
  <si>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</si>
  <si>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</si>
  <si>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</si>
  <si>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</si>
  <si>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</si>
  <si>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</si>
  <si>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</si>
  <si>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</si>
  <si>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</si>
  <si>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</si>
  <si>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</si>
  <si>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</si>
  <si>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</si>
  <si>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</si>
  <si>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</si>
  <si>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</si>
  <si>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</si>
  <si>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</si>
  <si>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</si>
  <si>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</si>
  <si>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</si>
  <si>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</si>
  <si>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</si>
  <si>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</si>
  <si>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</si>
  <si>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</si>
  <si>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</si>
  <si>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</si>
  <si>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</si>
  <si>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</si>
  <si>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</si>
  <si>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</si>
  <si>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</si>
  <si>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</si>
  <si>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</si>
  <si>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</si>
  <si>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</si>
  <si>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</si>
  <si>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</si>
  <si>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</si>
  <si>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</si>
  <si>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</si>
  <si>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</si>
  <si>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</si>
  <si>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</si>
  <si>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</si>
  <si>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</si>
  <si>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</si>
  <si>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</si>
  <si>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</si>
  <si>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</si>
  <si>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</si>
  <si>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</si>
  <si>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</si>
  <si>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</si>
  <si>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</si>
  <si>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</si>
  <si>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</si>
  <si>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</si>
  <si>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</si>
  <si>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</si>
  <si>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</si>
  <si>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</si>
  <si>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</si>
  <si>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</si>
  <si>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</si>
  <si>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</si>
  <si>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</si>
  <si>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</si>
  <si>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</si>
  <si>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</si>
  <si>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</si>
  <si>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</si>
  <si>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</si>
  <si>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</si>
  <si>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</si>
  <si>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</si>
  <si>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</si>
  <si>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</si>
  <si>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</si>
  <si>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</si>
  <si>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</si>
  <si>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</si>
  <si>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</si>
  <si>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</si>
  <si>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</si>
  <si>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</si>
  <si>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</si>
  <si>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</si>
  <si>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</si>
  <si>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</si>
  <si>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</si>
  <si>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</si>
  <si>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</si>
  <si>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</si>
  <si>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</si>
  <si>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</si>
  <si>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</si>
  <si>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</si>
  <si>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</si>
  <si>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</si>
  <si>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</si>
  <si>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</si>
  <si>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</si>
  <si>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</si>
  <si>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</si>
  <si>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</si>
  <si>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</si>
  <si>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</si>
  <si>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</si>
  <si>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</si>
  <si>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</si>
  <si>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</si>
  <si>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</si>
  <si>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</si>
  <si>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</si>
  <si>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</si>
  <si>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</si>
  <si>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</si>
  <si>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</si>
  <si>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</si>
  <si>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</si>
  <si>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</si>
  <si>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</si>
  <si>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</si>
  <si>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</si>
  <si>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</si>
  <si>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</si>
  <si>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</si>
  <si>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</si>
  <si>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</si>
  <si>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</si>
  <si>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</si>
  <si>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</si>
  <si>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</si>
  <si>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</si>
  <si>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</si>
  <si>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</si>
  <si>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</si>
  <si>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</si>
  <si>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</si>
  <si>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</si>
  <si>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</si>
  <si>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</si>
  <si>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</si>
  <si>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</si>
  <si>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</si>
  <si>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</si>
  <si>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</si>
  <si>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</si>
  <si>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</si>
  <si>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</si>
  <si>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</si>
  <si>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</si>
  <si>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</si>
  <si>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</si>
  <si>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</si>
  <si>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</si>
  <si>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</si>
  <si>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</si>
  <si>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</si>
  <si>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</si>
  <si>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</si>
  <si>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</si>
  <si>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</si>
  <si>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</si>
  <si>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</si>
  <si>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</si>
  <si>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</si>
  <si>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</si>
  <si>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</si>
  <si>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</si>
  <si>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</si>
  <si>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</si>
  <si>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</si>
  <si>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</si>
  <si>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</si>
  <si>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</si>
  <si>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</si>
  <si>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</si>
  <si>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</si>
  <si>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</si>
  <si>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</si>
  <si>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</si>
  <si>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</si>
  <si>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</si>
  <si>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</si>
  <si>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</si>
  <si>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</si>
  <si>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</si>
  <si>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</si>
  <si>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</si>
  <si>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</si>
  <si>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</si>
  <si>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</si>
  <si>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</si>
  <si>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</si>
  <si>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</si>
  <si>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</si>
  <si>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</si>
  <si>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</si>
  <si>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</si>
  <si>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</si>
  <si>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</si>
  <si>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</si>
  <si>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</si>
  <si>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</si>
  <si>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</si>
  <si>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</si>
  <si>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</si>
  <si>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</si>
  <si>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</si>
  <si>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</si>
  <si>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</si>
  <si>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</si>
  <si>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</si>
  <si>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</si>
  <si>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</si>
  <si>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</si>
  <si>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</si>
  <si>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</si>
  <si>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</si>
  <si>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</si>
  <si>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</si>
  <si>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</si>
  <si>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</si>
  <si>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</si>
  <si>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</si>
  <si>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</si>
  <si>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</si>
  <si>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</si>
  <si>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</si>
  <si>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</si>
  <si>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</si>
  <si>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</si>
  <si>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</si>
  <si>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</si>
  <si>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</si>
  <si>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</si>
  <si>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</si>
  <si>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</si>
  <si>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</si>
  <si>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</si>
  <si>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</si>
  <si>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</si>
  <si>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</si>
  <si>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</si>
  <si>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</si>
  <si>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</si>
  <si>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</si>
  <si>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</si>
  <si>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</si>
  <si>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</si>
  <si>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</si>
  <si>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</si>
  <si>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</si>
  <si>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</si>
  <si>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</si>
  <si>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</si>
  <si>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</si>
  <si>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</si>
  <si>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</si>
  <si>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</si>
  <si>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</si>
  <si>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</si>
  <si>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</si>
  <si>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</si>
  <si>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</si>
  <si>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</si>
  <si>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</si>
  <si>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</si>
  <si>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</si>
  <si>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</si>
  <si>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</si>
  <si>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</si>
  <si>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</si>
  <si>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</si>
  <si>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</si>
  <si>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</si>
  <si>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</si>
  <si>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</si>
  <si>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</si>
  <si>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</si>
  <si>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</si>
  <si>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</si>
  <si>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</si>
  <si>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</si>
  <si>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</si>
  <si>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</si>
  <si>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</si>
  <si>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</si>
  <si>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</si>
  <si>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</si>
  <si>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</si>
  <si>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</si>
  <si>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</si>
  <si>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</si>
  <si>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</si>
  <si>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</si>
  <si>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</si>
  <si>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</si>
  <si>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</si>
  <si>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</si>
  <si>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</si>
  <si>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</si>
  <si>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</si>
  <si>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</si>
  <si>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</si>
  <si>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</si>
  <si>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</si>
  <si>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</si>
  <si>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</si>
  <si>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</si>
  <si>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</si>
  <si>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</si>
  <si>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</si>
  <si>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</si>
  <si>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</si>
  <si>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</si>
  <si>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</si>
  <si>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</si>
  <si>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</si>
  <si>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</si>
  <si>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</si>
  <si>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</si>
  <si>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</si>
  <si>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</si>
  <si>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</si>
  <si>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</si>
  <si>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</si>
  <si>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</si>
  <si>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</si>
  <si>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</si>
  <si>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</si>
  <si>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</si>
  <si>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</si>
  <si>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</si>
  <si>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</si>
  <si>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</si>
  <si>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</si>
  <si>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</si>
  <si>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</si>
  <si>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</si>
  <si>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</si>
  <si>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</si>
  <si>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</si>
  <si>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</si>
  <si>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</si>
  <si>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</si>
  <si>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</si>
  <si>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</si>
  <si>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</si>
  <si>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</si>
  <si>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</si>
  <si>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</si>
  <si>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</si>
  <si>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</si>
  <si>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</si>
  <si>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</si>
  <si>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</si>
  <si>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</si>
  <si>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</si>
  <si>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</si>
  <si>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</si>
  <si>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</si>
  <si>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</si>
  <si>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</si>
  <si>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</si>
  <si>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</si>
  <si>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</si>
  <si>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</si>
  <si>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</si>
  <si>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</si>
  <si>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</si>
  <si>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</si>
  <si>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</si>
  <si>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</si>
  <si>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</si>
  <si>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</si>
  <si>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</si>
  <si>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</si>
  <si>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</si>
  <si>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</si>
  <si>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</si>
  <si>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</si>
  <si>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</si>
  <si>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</si>
  <si>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</si>
  <si>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</si>
  <si>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</si>
  <si>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</si>
  <si>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</si>
  <si>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</si>
  <si>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</si>
  <si>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</si>
  <si>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</si>
  <si>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</si>
  <si>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</si>
  <si>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</si>
  <si>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</si>
  <si>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</si>
  <si>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</si>
  <si>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</si>
  <si>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</si>
  <si>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</si>
  <si>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</si>
  <si>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</si>
  <si>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</si>
  <si>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</si>
  <si>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</si>
  <si>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</si>
  <si>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</si>
  <si>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</si>
  <si>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</si>
  <si>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</si>
  <si>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</si>
  <si>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</si>
  <si>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</si>
  <si>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</si>
  <si>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</si>
  <si>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</si>
  <si>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</si>
  <si>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</si>
  <si>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</si>
  <si>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</si>
  <si>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</si>
  <si>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</si>
  <si>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</si>
  <si>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</si>
  <si>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</si>
  <si>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</si>
  <si>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</si>
  <si>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</si>
  <si>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</si>
  <si>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</si>
  <si>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</si>
  <si>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</si>
  <si>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</si>
  <si>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</si>
  <si>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</si>
  <si>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</si>
  <si>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</si>
  <si>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</si>
  <si>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</si>
  <si>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</si>
  <si>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</si>
  <si>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</si>
  <si>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</si>
  <si>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</si>
  <si>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</si>
  <si>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</si>
  <si>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</si>
  <si>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</si>
  <si>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</si>
  <si>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</si>
  <si>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</si>
  <si>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</si>
  <si>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</si>
  <si>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</si>
  <si>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</si>
  <si>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</si>
  <si>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</si>
  <si>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</si>
  <si>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</si>
  <si>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</si>
  <si>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</si>
  <si>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</si>
  <si>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</si>
  <si>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</si>
  <si>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</si>
  <si>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</si>
  <si>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</si>
  <si>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</si>
  <si>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</si>
  <si>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</si>
  <si>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</si>
  <si>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</si>
  <si>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</si>
  <si>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</si>
  <si>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</si>
  <si>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</si>
  <si>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</si>
  <si>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</si>
  <si>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</si>
  <si>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</si>
  <si>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</si>
  <si>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</si>
  <si>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</si>
  <si>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</si>
  <si>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</si>
  <si>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</si>
  <si>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</si>
  <si>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</si>
  <si>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</si>
  <si>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</si>
  <si>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</si>
  <si>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</si>
  <si>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</si>
  <si>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</si>
  <si>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</si>
  <si>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</si>
  <si>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</si>
  <si>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</si>
  <si>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</si>
  <si>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</si>
  <si>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</si>
  <si>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</si>
  <si>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</si>
  <si>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</si>
  <si>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</si>
  <si>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</si>
  <si>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</si>
  <si>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</si>
  <si>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</si>
  <si>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</si>
  <si>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</si>
  <si>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</si>
  <si>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</si>
  <si>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</si>
  <si>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</si>
  <si>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</si>
  <si>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</si>
  <si>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</si>
  <si>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</si>
  <si>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</si>
  <si>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</si>
  <si>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</si>
  <si>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</si>
  <si>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</si>
  <si>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</si>
  <si>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</si>
  <si>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</si>
  <si>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</si>
  <si>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</si>
  <si>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</si>
  <si>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</si>
  <si>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</si>
  <si>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</si>
  <si>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</si>
  <si>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</si>
  <si>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</si>
  <si>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</si>
  <si>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</si>
  <si>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</si>
  <si>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</si>
  <si>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</si>
  <si>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</si>
  <si>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</si>
  <si>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</si>
  <si>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</si>
  <si>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</si>
  <si>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</si>
  <si>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</si>
  <si>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</si>
  <si>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</si>
  <si>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</si>
  <si>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</si>
  <si>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</si>
  <si>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</si>
  <si>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</si>
  <si>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</si>
  <si>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</si>
  <si>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</si>
  <si>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</si>
  <si>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</si>
  <si>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</si>
  <si>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</si>
  <si>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</si>
  <si>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</si>
  <si>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</si>
  <si>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</si>
  <si>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</si>
  <si>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</si>
  <si>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</si>
  <si>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</si>
  <si>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</si>
  <si>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</si>
  <si>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</si>
  <si>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</si>
  <si>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</si>
  <si>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</si>
  <si>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</si>
  <si>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</si>
  <si>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</si>
  <si>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</si>
  <si>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</si>
  <si>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</si>
  <si>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</si>
  <si>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</si>
  <si>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</si>
  <si>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</si>
  <si>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</si>
  <si>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</si>
  <si>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</si>
  <si>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</si>
  <si>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</si>
  <si>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</si>
  <si>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</si>
  <si>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</si>
  <si>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</si>
  <si>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</si>
  <si>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</si>
  <si>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</si>
  <si>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</si>
  <si>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</si>
  <si>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</si>
  <si>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</si>
  <si>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</si>
  <si>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</si>
  <si>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</si>
  <si>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</si>
  <si>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</si>
  <si>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</si>
  <si>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</si>
  <si>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</si>
  <si>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</si>
  <si>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</si>
  <si>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</si>
  <si>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</si>
  <si>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</si>
  <si>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</si>
  <si>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</si>
  <si>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</si>
  <si>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</si>
  <si>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</si>
  <si>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</si>
  <si>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</si>
  <si>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</si>
  <si>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</si>
  <si>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</si>
  <si>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</si>
  <si>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</si>
  <si>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</si>
  <si>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</si>
  <si>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</si>
  <si>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</si>
  <si>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</si>
  <si>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</si>
  <si>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</si>
  <si>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</si>
  <si>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</si>
  <si>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</si>
  <si>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</si>
  <si>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</si>
  <si>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</si>
  <si>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</si>
  <si>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</si>
  <si>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</si>
  <si>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</si>
  <si>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</si>
  <si>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</si>
  <si>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</si>
  <si>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</si>
  <si>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</si>
  <si>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</si>
  <si>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</si>
  <si>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</si>
  <si>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</si>
  <si>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</si>
  <si>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</si>
  <si>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</si>
  <si>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</si>
  <si>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</si>
  <si>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</si>
  <si>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</si>
  <si>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</si>
  <si>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</si>
  <si>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</si>
  <si>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</si>
  <si>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</si>
  <si>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</si>
  <si>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</si>
  <si>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</si>
  <si>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</si>
  <si>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</si>
  <si>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</si>
  <si>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</si>
  <si>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</si>
  <si>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</si>
  <si>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</si>
  <si>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</si>
  <si>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</si>
  <si>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</si>
  <si>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</si>
  <si>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</si>
  <si>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</si>
  <si>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</si>
  <si>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</si>
  <si>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</si>
  <si>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</si>
  <si>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</si>
  <si>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</si>
  <si>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</si>
  <si>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</si>
  <si>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</si>
  <si>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</si>
  <si>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</si>
  <si>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</si>
  <si>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</si>
  <si>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</si>
  <si>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</si>
  <si>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</si>
  <si>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</si>
  <si>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</si>
  <si>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</si>
  <si>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</si>
  <si>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</si>
  <si>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</si>
  <si>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</si>
  <si>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</si>
  <si>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</si>
  <si>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</si>
  <si>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</si>
  <si>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</si>
  <si>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</si>
  <si>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</si>
  <si>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</si>
  <si>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</si>
  <si>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</si>
  <si>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</si>
  <si>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</si>
  <si>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</si>
  <si>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</si>
  <si>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</si>
  <si>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</si>
  <si>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</si>
  <si>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</si>
  <si>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</si>
  <si>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</si>
  <si>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</si>
  <si>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</si>
  <si>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</si>
  <si>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</si>
  <si>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</si>
  <si>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</si>
  <si>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</si>
  <si>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</si>
  <si>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</si>
  <si>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</si>
  <si>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</si>
  <si>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</si>
  <si>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</si>
  <si>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</si>
  <si>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</si>
  <si>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</si>
  <si>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</si>
  <si>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</si>
  <si>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</si>
  <si>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</si>
  <si>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</si>
  <si>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</si>
  <si>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</si>
  <si>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</si>
  <si>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</si>
  <si>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</si>
  <si>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</si>
  <si>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</si>
  <si>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</si>
  <si>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</si>
  <si>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</si>
  <si>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</si>
  <si>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</si>
  <si>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</si>
  <si>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</si>
  <si>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</si>
  <si>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</si>
  <si>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</si>
  <si>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</si>
  <si>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</si>
  <si>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</si>
  <si>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</si>
  <si>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</si>
  <si>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</si>
  <si>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</si>
  <si>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</si>
  <si>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</si>
  <si>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</si>
  <si>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</si>
  <si>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</si>
  <si>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</si>
  <si>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</si>
  <si>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</si>
  <si>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</si>
  <si>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</si>
  <si>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</si>
  <si>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</si>
  <si>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</si>
  <si>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</si>
  <si>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</si>
  <si>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</si>
  <si>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</si>
  <si>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</si>
  <si>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</si>
  <si>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</si>
  <si>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</si>
  <si>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</si>
  <si>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</si>
  <si>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</si>
  <si>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</si>
  <si>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</si>
  <si>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</si>
  <si>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</si>
  <si>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</si>
  <si>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</si>
  <si>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</si>
  <si>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</si>
  <si>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</si>
  <si>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</si>
  <si>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</si>
  <si>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</si>
  <si>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</si>
  <si>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</si>
  <si>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</si>
  <si>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</si>
  <si>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</si>
  <si>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</si>
  <si>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</si>
  <si>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</si>
  <si>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</si>
  <si>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</si>
  <si>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</si>
  <si>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</si>
  <si>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</si>
  <si>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</si>
  <si>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</si>
  <si>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</si>
  <si>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</si>
  <si>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</si>
  <si>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</si>
  <si>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</si>
  <si>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</si>
  <si>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</si>
  <si>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</si>
  <si>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</si>
  <si>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</si>
  <si>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</si>
  <si>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</si>
  <si>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</si>
  <si>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</si>
  <si>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</si>
  <si>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</si>
  <si>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</si>
  <si>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</si>
  <si>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</si>
  <si>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</si>
  <si>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</si>
  <si>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</si>
  <si>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</si>
  <si>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</si>
  <si>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</si>
  <si>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</si>
  <si>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</si>
  <si>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</si>
  <si>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</si>
  <si>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</si>
  <si>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</si>
  <si>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</si>
  <si>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</si>
  <si>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</si>
  <si>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</si>
  <si>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</si>
  <si>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</si>
  <si>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</si>
  <si>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</si>
  <si>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</si>
  <si>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</si>
  <si>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</si>
  <si>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</si>
  <si>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</si>
  <si>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</si>
  <si>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</si>
  <si>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</si>
  <si>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</si>
  <si>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</si>
  <si>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</si>
  <si>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</si>
  <si>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</si>
  <si>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</si>
  <si>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</si>
  <si>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</si>
  <si>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</si>
  <si>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</si>
  <si>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</si>
  <si>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</si>
  <si>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</si>
  <si>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</si>
  <si>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</si>
  <si>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</si>
  <si>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</si>
  <si>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</si>
  <si>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</si>
  <si>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</si>
  <si>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</si>
  <si>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</si>
  <si>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</si>
  <si>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</si>
  <si>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</si>
  <si>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</si>
  <si>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</si>
  <si>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</si>
  <si>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</si>
  <si>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</si>
  <si>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</si>
  <si>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</si>
  <si>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</si>
  <si>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</si>
  <si>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</si>
  <si>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</si>
  <si>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</si>
  <si>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</si>
  <si>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</si>
  <si>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</si>
  <si>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</si>
  <si>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</si>
  <si>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</si>
  <si>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</si>
  <si>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</si>
  <si>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</si>
  <si>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</si>
  <si>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</si>
  <si>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</si>
  <si>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</si>
  <si>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</si>
  <si>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</si>
  <si>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</si>
  <si>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</si>
  <si>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</si>
  <si>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</si>
  <si>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</si>
  <si>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</si>
  <si>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</si>
  <si>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</si>
  <si>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</si>
  <si>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</si>
  <si>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</si>
  <si>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</si>
  <si>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</si>
  <si>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</si>
  <si>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</si>
  <si>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</si>
  <si>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</si>
  <si>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</si>
  <si>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</si>
  <si>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</si>
  <si>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</si>
  <si>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</si>
  <si>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</si>
  <si>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</si>
  <si>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</si>
  <si>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</si>
  <si>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</si>
  <si>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</si>
  <si>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</si>
  <si>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</si>
  <si>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</si>
  <si>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</si>
  <si>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</si>
  <si>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</si>
  <si>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</si>
  <si>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</si>
  <si>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</si>
  <si>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</si>
  <si>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</si>
  <si>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</si>
  <si>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</si>
  <si>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</si>
  <si>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</si>
  <si>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</si>
  <si>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</si>
  <si>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</si>
  <si>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</si>
  <si>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</si>
  <si>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</si>
  <si>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</si>
  <si>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</si>
  <si>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</si>
  <si>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</si>
  <si>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</si>
  <si>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</si>
  <si>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</si>
  <si>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</si>
  <si>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</si>
  <si>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</si>
  <si>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</si>
  <si>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</si>
  <si>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</si>
  <si>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</si>
  <si>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</si>
  <si>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</si>
  <si>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</si>
  <si>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</si>
  <si>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</si>
  <si>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</si>
  <si>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</si>
  <si>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</si>
  <si>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</si>
  <si>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</si>
  <si>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</si>
  <si>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</si>
  <si>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</si>
  <si>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</si>
  <si>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</si>
  <si>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</si>
  <si>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</si>
  <si>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</si>
  <si>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</si>
  <si>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</si>
  <si>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</si>
  <si>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</si>
  <si>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</si>
  <si>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</si>
  <si>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</si>
  <si>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</si>
  <si>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</si>
  <si>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</si>
  <si>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</si>
  <si>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</si>
  <si>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</si>
  <si>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</si>
  <si>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</si>
  <si>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</si>
  <si>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</si>
  <si>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</si>
  <si>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</si>
  <si>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</si>
  <si>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</si>
  <si>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</si>
  <si>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</si>
  <si>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</si>
  <si>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</si>
  <si>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</si>
  <si>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</si>
  <si>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</si>
  <si>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</si>
  <si>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</si>
  <si>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</si>
  <si>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</si>
  <si>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</si>
  <si>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</si>
  <si>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</si>
  <si>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</si>
  <si>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</si>
  <si>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</si>
  <si>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</si>
  <si>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</si>
  <si>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</si>
  <si>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</si>
  <si>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</si>
  <si>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</si>
  <si>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</si>
  <si>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</si>
  <si>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</si>
  <si>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</si>
  <si>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</si>
  <si>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</si>
  <si>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</si>
  <si>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</si>
  <si>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</si>
  <si>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</si>
  <si>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</si>
  <si>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</si>
  <si>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</si>
  <si>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</si>
  <si>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</si>
  <si>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</si>
  <si>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</si>
  <si>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</si>
  <si>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</si>
  <si>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</si>
  <si>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</si>
  <si>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</si>
  <si>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</si>
  <si>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</si>
  <si>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</si>
  <si>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</si>
  <si>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</si>
  <si>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</si>
  <si>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</si>
  <si>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</si>
  <si>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</si>
  <si>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</si>
  <si>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</si>
  <si>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</si>
  <si>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</si>
  <si>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</si>
  <si>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</si>
  <si>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</si>
  <si>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</si>
  <si>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</si>
  <si>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</si>
  <si>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</si>
  <si>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</si>
  <si>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</si>
  <si>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</si>
  <si>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</si>
  <si>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</si>
  <si>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</si>
  <si>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</si>
  <si>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</si>
  <si>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</si>
  <si>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</si>
  <si>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</si>
  <si>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</si>
  <si>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</si>
  <si>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</si>
  <si>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</si>
  <si>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</si>
  <si>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</si>
  <si>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</si>
  <si>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</si>
  <si>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</si>
  <si>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</si>
  <si>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</si>
  <si>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</si>
  <si>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</si>
  <si>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</si>
  <si>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</si>
  <si>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</si>
  <si>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</si>
  <si>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</si>
  <si>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</si>
  <si>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</si>
  <si>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</si>
  <si>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</si>
  <si>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</si>
  <si>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</si>
  <si>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</si>
  <si>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</si>
  <si>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</si>
  <si>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</si>
  <si>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</si>
  <si>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</si>
  <si>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</si>
  <si>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</si>
  <si>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</si>
  <si>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</si>
  <si>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</si>
  <si>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</si>
  <si>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</si>
  <si>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</si>
  <si>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</si>
  <si>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</si>
  <si>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</si>
  <si>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</si>
  <si>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</si>
  <si>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</si>
  <si>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</si>
  <si>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</si>
  <si>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</si>
  <si>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</si>
  <si>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</si>
  <si>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</si>
  <si>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</si>
  <si>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</si>
  <si>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</si>
  <si>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</si>
  <si>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</si>
  <si>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</si>
  <si>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</si>
  <si>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</si>
  <si>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</si>
  <si>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</si>
  <si>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</si>
  <si>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</si>
  <si>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</si>
  <si>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</si>
  <si>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</si>
  <si>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</si>
  <si>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</si>
  <si>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</si>
  <si>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</si>
  <si>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</si>
  <si>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</si>
  <si>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</si>
  <si>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</si>
  <si>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</si>
  <si>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</si>
  <si>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</si>
  <si>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</si>
  <si>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</si>
  <si>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</si>
  <si>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</si>
  <si>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</si>
  <si>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</si>
  <si>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</si>
  <si>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</si>
  <si>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</si>
  <si>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</si>
  <si>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</si>
  <si>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</si>
  <si>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</si>
  <si>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</si>
  <si>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</si>
  <si>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</si>
  <si>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</si>
  <si>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</si>
  <si>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</si>
  <si>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</si>
  <si>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</si>
  <si>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</si>
  <si>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</si>
  <si>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</si>
  <si>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</si>
  <si>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</si>
  <si>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</si>
  <si>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</si>
  <si>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</si>
  <si>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</si>
  <si>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</si>
  <si>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</si>
  <si>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</si>
  <si>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</si>
  <si>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</si>
  <si>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</si>
  <si>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</si>
  <si>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</si>
  <si>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</si>
  <si>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</si>
  <si>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</si>
  <si>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</si>
  <si>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</si>
  <si>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</si>
  <si>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</si>
  <si>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</si>
  <si>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</si>
  <si>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</si>
  <si>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</si>
  <si>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</si>
  <si>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</si>
  <si>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</si>
  <si>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</si>
  <si>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</si>
  <si>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</si>
  <si>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</si>
  <si>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</si>
  <si>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</si>
  <si>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</si>
  <si>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</si>
  <si>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</si>
  <si>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</si>
  <si>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</si>
  <si>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</si>
  <si>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</si>
  <si>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</si>
  <si>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</si>
  <si>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</si>
  <si>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</si>
  <si>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</si>
  <si>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</si>
  <si>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</si>
  <si>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</si>
  <si>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</si>
  <si>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</si>
  <si>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</si>
  <si>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</si>
  <si>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</si>
  <si>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</si>
  <si>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</si>
  <si>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</si>
  <si>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</si>
  <si>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</si>
  <si>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</si>
  <si>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</si>
  <si>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</si>
  <si>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</si>
  <si>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</si>
  <si>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</si>
  <si>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</si>
  <si>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</si>
  <si>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</si>
  <si>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</si>
  <si>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</si>
  <si>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</si>
  <si>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</si>
  <si>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</si>
  <si>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</si>
  <si>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</si>
  <si>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</si>
  <si>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</si>
  <si>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</si>
  <si>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</si>
  <si>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</si>
  <si>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</si>
  <si>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</si>
  <si>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</si>
  <si>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</si>
  <si>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</si>
  <si>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</si>
  <si>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</si>
  <si>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</si>
  <si>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</si>
  <si>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</si>
  <si>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</si>
  <si>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</si>
  <si>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</si>
  <si>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</si>
  <si>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</si>
  <si>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</si>
  <si>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</si>
  <si>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</si>
  <si>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</si>
  <si>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</si>
  <si>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</si>
  <si>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</si>
  <si>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</si>
  <si>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</si>
  <si>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</si>
  <si>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</si>
  <si>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</si>
  <si>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</si>
  <si>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</si>
  <si>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</si>
  <si>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</si>
  <si>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</si>
  <si>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</si>
  <si>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</si>
  <si>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</si>
  <si>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</si>
  <si>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</si>
  <si>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</si>
  <si>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</si>
  <si>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</si>
  <si>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</si>
  <si>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</si>
  <si>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</si>
  <si>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</si>
  <si>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</si>
  <si>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</si>
  <si>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</si>
  <si>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</si>
  <si>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</si>
  <si>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</si>
  <si>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</si>
  <si>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</si>
  <si>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</si>
  <si>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</si>
  <si>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</si>
  <si>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</si>
  <si>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</si>
  <si>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</si>
  <si>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</si>
  <si>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</si>
  <si>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</si>
  <si>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</si>
  <si>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</si>
  <si>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</si>
  <si>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</si>
  <si>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</si>
  <si>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</si>
  <si>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</si>
  <si>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</si>
  <si>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</si>
  <si>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</si>
  <si>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</si>
  <si>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</si>
  <si>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</si>
  <si>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</si>
  <si>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</si>
  <si>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</si>
  <si>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</si>
  <si>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</si>
  <si>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</si>
  <si>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</si>
  <si>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</si>
  <si>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</si>
  <si>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</si>
  <si>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</si>
  <si>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</si>
  <si>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</si>
  <si>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</si>
  <si>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</si>
  <si>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</si>
  <si>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</si>
  <si>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</si>
  <si>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</si>
  <si>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</si>
  <si>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</si>
  <si>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</si>
  <si>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</si>
  <si>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</si>
  <si>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</si>
  <si>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</si>
  <si>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</si>
  <si>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</si>
  <si>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</si>
  <si>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</si>
  <si>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</si>
  <si>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</si>
  <si>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</si>
  <si>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</si>
  <si>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</si>
  <si>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</si>
  <si>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</si>
  <si>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</si>
  <si>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</si>
  <si>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</si>
  <si>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</si>
  <si>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</si>
  <si>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</si>
  <si>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</si>
  <si>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</si>
  <si>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</si>
  <si>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</si>
  <si>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</si>
  <si>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</si>
  <si>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</si>
  <si>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</si>
  <si>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</si>
  <si>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</si>
  <si>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</si>
  <si>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</si>
  <si>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</si>
  <si>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</si>
  <si>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</si>
  <si>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</si>
  <si>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</si>
  <si>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</si>
  <si>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</si>
  <si>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</si>
  <si>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</si>
  <si>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</si>
  <si>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</si>
  <si>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</si>
  <si>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</si>
  <si>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</si>
  <si>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</si>
  <si>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</si>
  <si>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</si>
  <si>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</si>
  <si>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</si>
  <si>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</si>
  <si>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</si>
  <si>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</si>
  <si>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</si>
  <si>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</si>
  <si>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</si>
  <si>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</si>
  <si>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</si>
  <si>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</si>
  <si>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</si>
  <si>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</si>
  <si>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</si>
  <si>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</si>
  <si>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</si>
  <si>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</si>
  <si>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</si>
  <si>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</si>
  <si>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</si>
  <si>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</si>
  <si>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</si>
  <si>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</si>
  <si>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</si>
  <si>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</si>
  <si>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</si>
  <si>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</si>
  <si>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</si>
  <si>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</si>
  <si>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</si>
  <si>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</si>
  <si>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</si>
  <si>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</si>
  <si>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</si>
  <si>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</si>
  <si>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</si>
  <si>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</si>
  <si>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</si>
  <si>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</si>
  <si>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</si>
  <si>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</si>
  <si>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</si>
  <si>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</si>
  <si>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</si>
  <si>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</si>
  <si>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</si>
  <si>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</si>
  <si>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</si>
  <si>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</si>
  <si>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</si>
  <si>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</si>
  <si>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</si>
  <si>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</si>
  <si>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</si>
  <si>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</si>
  <si>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</si>
  <si>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</si>
  <si>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</si>
  <si>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</si>
  <si>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</si>
  <si>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</si>
  <si>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</si>
  <si>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</si>
  <si>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</si>
  <si>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</si>
  <si>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</si>
  <si>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</si>
  <si>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</si>
  <si>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</si>
  <si>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</si>
  <si>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</si>
  <si>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</si>
  <si>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</si>
  <si>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</si>
  <si>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</si>
  <si>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</si>
  <si>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</si>
  <si>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</si>
  <si>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</si>
  <si>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</si>
  <si>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</si>
  <si>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</si>
  <si>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</si>
  <si>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</si>
  <si>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</si>
  <si>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</si>
  <si>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</si>
  <si>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</si>
  <si>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</si>
  <si>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</si>
  <si>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</si>
  <si>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</si>
  <si>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</si>
  <si>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</si>
  <si>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</si>
  <si>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</si>
  <si>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</si>
  <si>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</si>
  <si>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</si>
  <si>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</si>
  <si>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</si>
  <si>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</si>
  <si>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</si>
  <si>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</si>
  <si>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</si>
  <si>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</si>
  <si>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</si>
  <si>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</si>
  <si>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</si>
  <si>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</si>
  <si>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</si>
  <si>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</si>
  <si>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</si>
  <si>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</si>
  <si>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</si>
  <si>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</si>
  <si>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</si>
  <si>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</si>
  <si>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</si>
  <si>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</si>
  <si>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</si>
  <si>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</si>
  <si>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</si>
  <si>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</si>
  <si>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</si>
  <si>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</si>
  <si>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</si>
  <si>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</si>
  <si>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</si>
  <si>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</si>
  <si>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</si>
  <si>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</si>
  <si>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</si>
  <si>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</si>
  <si>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</si>
  <si>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</si>
  <si>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</si>
  <si>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</si>
  <si>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</si>
  <si>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</si>
  <si>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</si>
  <si>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</si>
  <si>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</si>
  <si>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</si>
  <si>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</si>
  <si>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</si>
  <si>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</si>
  <si>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</si>
  <si>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</si>
  <si>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</si>
  <si>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</si>
  <si>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</si>
  <si>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</si>
  <si>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</si>
  <si>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</si>
  <si>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</si>
  <si>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</si>
  <si>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</si>
  <si>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</si>
  <si>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</si>
  <si>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</si>
  <si>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</si>
  <si>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</si>
  <si>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</si>
  <si>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</si>
  <si>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</si>
  <si>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</si>
  <si>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</si>
  <si>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</si>
  <si>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</si>
  <si>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</si>
  <si>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</si>
  <si>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</si>
  <si>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</si>
  <si>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</si>
  <si>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</si>
  <si>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</si>
  <si>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</si>
  <si>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</si>
  <si>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</si>
  <si>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</si>
  <si>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</si>
  <si>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</si>
  <si>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</si>
  <si>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</si>
  <si>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</si>
  <si>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</si>
  <si>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</si>
  <si>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</si>
  <si>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</si>
  <si>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</si>
  <si>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</si>
  <si>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</si>
  <si>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</si>
  <si>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</si>
  <si>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</si>
  <si>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</si>
  <si>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</si>
  <si>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</si>
  <si>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</si>
  <si>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</si>
  <si>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</si>
  <si>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</si>
  <si>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</si>
  <si>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</si>
  <si>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</si>
  <si>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</si>
  <si>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</si>
  <si>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</si>
  <si>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</si>
  <si>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</si>
  <si>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</si>
  <si>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</si>
  <si>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</si>
  <si>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</si>
  <si>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</si>
  <si>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</si>
  <si>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</si>
  <si>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</si>
  <si>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</si>
  <si>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</si>
  <si>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</si>
  <si>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</si>
  <si>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</si>
  <si>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</si>
  <si>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</si>
  <si>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</si>
  <si>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</si>
  <si>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</si>
  <si>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</si>
  <si>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</si>
  <si>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</si>
  <si>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</si>
  <si>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</si>
  <si>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</si>
  <si>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</si>
  <si>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</si>
  <si>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</si>
  <si>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</si>
  <si>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</si>
  <si>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</si>
  <si>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</si>
  <si>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</si>
  <si>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</si>
  <si>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</si>
  <si>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</si>
  <si>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</si>
  <si>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</si>
  <si>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</si>
  <si>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</si>
  <si>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</si>
  <si>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</si>
  <si>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</si>
  <si>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</si>
  <si>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</si>
  <si>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</si>
  <si>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</si>
  <si>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</si>
  <si>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</si>
  <si>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</si>
  <si>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</si>
  <si>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</si>
  <si>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</si>
  <si>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</si>
  <si>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</si>
  <si>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</si>
  <si>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</si>
  <si>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</si>
  <si>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</si>
  <si>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</si>
  <si>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</si>
  <si>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</si>
  <si>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</si>
  <si>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</si>
  <si>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</si>
  <si>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</si>
  <si>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</si>
  <si>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</si>
  <si>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</si>
  <si>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</si>
  <si>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</si>
  <si>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</si>
  <si>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</si>
  <si>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</si>
  <si>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</si>
  <si>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</si>
  <si>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</si>
  <si>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</si>
  <si>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</si>
  <si>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</si>
  <si>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</si>
  <si>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</si>
  <si>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</si>
  <si>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</si>
  <si>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</si>
  <si>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</si>
  <si>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</si>
  <si>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</si>
  <si>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</si>
  <si>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</si>
  <si>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</si>
  <si>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</si>
  <si>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</si>
  <si>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</si>
  <si>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</si>
  <si>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</si>
  <si>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</si>
  <si>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</si>
  <si>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</si>
  <si>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</si>
  <si>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</si>
  <si>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</si>
  <si>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</si>
  <si>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</si>
  <si>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</si>
  <si>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</si>
  <si>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</si>
  <si>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</si>
  <si>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</si>
  <si>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</si>
  <si>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</si>
  <si>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</si>
  <si>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</si>
  <si>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</si>
  <si>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</si>
  <si>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</si>
  <si>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</si>
  <si>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</si>
  <si>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</si>
  <si>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</si>
  <si>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</si>
  <si>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</si>
  <si>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</si>
  <si>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</si>
  <si>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</si>
  <si>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</si>
  <si>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</si>
  <si>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</si>
  <si>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</si>
  <si>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</si>
  <si>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</si>
  <si>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</si>
  <si>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</si>
  <si>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</si>
  <si>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</si>
  <si>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</si>
  <si>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</si>
  <si>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</si>
  <si>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</si>
  <si>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</si>
  <si>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</si>
  <si>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</si>
  <si>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</si>
  <si>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</si>
  <si>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</si>
  <si>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</si>
  <si>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</si>
  <si>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</si>
  <si>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</si>
  <si>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</si>
  <si>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</si>
  <si>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</si>
  <si>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</si>
  <si>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</si>
  <si>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</si>
  <si>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</si>
  <si>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</si>
  <si>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</si>
  <si>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</si>
  <si>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</si>
  <si>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</si>
  <si>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</si>
  <si>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</si>
  <si>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</si>
  <si>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</si>
  <si>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</si>
  <si>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</si>
  <si>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</si>
  <si>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</si>
  <si>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</si>
  <si>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</si>
  <si>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</si>
  <si>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</si>
  <si>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</si>
  <si>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</si>
  <si>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</si>
  <si>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</si>
  <si>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</si>
  <si>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</si>
  <si>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</si>
  <si>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</si>
  <si>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</si>
  <si>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</si>
  <si>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</si>
  <si>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</si>
  <si>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</si>
  <si>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</si>
  <si>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</si>
  <si>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</si>
  <si>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</si>
  <si>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</si>
  <si>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</si>
  <si>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</si>
  <si>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</si>
  <si>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</si>
  <si>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</si>
  <si>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</si>
  <si>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</si>
  <si>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</si>
  <si>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</si>
  <si>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</si>
  <si>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</si>
  <si>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</si>
  <si>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</si>
  <si>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</si>
  <si>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</si>
  <si>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</si>
  <si>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</si>
  <si>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</si>
  <si>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</si>
  <si>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</si>
  <si>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</si>
  <si>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</si>
  <si>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</si>
  <si>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</si>
  <si>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</si>
  <si>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</si>
  <si>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</si>
  <si>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</si>
  <si>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</si>
  <si>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</si>
  <si>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</si>
  <si>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</si>
  <si>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</si>
  <si>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</si>
  <si>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</si>
  <si>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</si>
  <si>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</si>
  <si>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</si>
  <si>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</si>
  <si>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</si>
  <si>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</si>
  <si>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</si>
  <si>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</si>
  <si>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</si>
  <si>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</si>
  <si>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</si>
  <si>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</si>
  <si>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</si>
  <si>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</si>
  <si>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</si>
  <si>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</si>
  <si>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</si>
  <si>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</si>
  <si>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</si>
  <si>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</si>
  <si>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</si>
  <si>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</si>
  <si>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</si>
  <si>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</si>
  <si>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</si>
  <si>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</si>
  <si>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</si>
  <si>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</si>
  <si>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</si>
  <si>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</si>
  <si>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</si>
  <si>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</si>
  <si>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</si>
  <si>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</si>
  <si>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</si>
  <si>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</si>
  <si>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</si>
  <si>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</si>
  <si>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</si>
  <si>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</si>
  <si>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</si>
  <si>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</si>
  <si>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</si>
  <si>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</si>
  <si>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</si>
  <si>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</si>
  <si>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</si>
  <si>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</si>
  <si>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</si>
  <si>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</si>
  <si>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</si>
  <si>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</si>
  <si>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</si>
  <si>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</si>
  <si>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</si>
  <si>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</si>
  <si>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</si>
  <si>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</si>
  <si>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</si>
  <si>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</si>
  <si>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</si>
  <si>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</si>
  <si>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</si>
  <si>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</si>
  <si>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</si>
  <si>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</si>
  <si>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</si>
  <si>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</si>
  <si>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</si>
  <si>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</si>
  <si>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</si>
  <si>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</si>
  <si>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</si>
  <si>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</si>
  <si>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</si>
  <si>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</si>
  <si>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</si>
  <si>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</si>
  <si>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</si>
  <si>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</si>
  <si>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</si>
  <si>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</si>
  <si>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</si>
  <si>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</si>
  <si>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</si>
  <si>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</si>
  <si>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</si>
  <si>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</si>
  <si>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</si>
  <si>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</si>
  <si>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</si>
  <si>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</si>
  <si>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</si>
  <si>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</si>
  <si>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</si>
  <si>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</si>
  <si>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</si>
  <si>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</si>
  <si>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</si>
  <si>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</si>
  <si>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</si>
  <si>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</si>
  <si>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</si>
  <si>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</si>
  <si>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</si>
  <si>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</si>
  <si>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</si>
  <si>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</si>
  <si>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</si>
  <si>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</si>
  <si>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</si>
  <si>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</si>
  <si>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</si>
  <si>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</si>
  <si>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</si>
  <si>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</si>
  <si>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</si>
  <si>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</si>
  <si>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</si>
  <si>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</si>
  <si>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</si>
  <si>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</si>
  <si>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</si>
  <si>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</si>
  <si>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</si>
  <si>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</si>
  <si>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</si>
  <si>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</si>
  <si>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</si>
  <si>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</si>
  <si>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</si>
  <si>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</si>
  <si>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</si>
  <si>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</si>
  <si>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</si>
  <si>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</si>
  <si>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</si>
  <si>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</si>
  <si>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</si>
  <si>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</si>
  <si>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</si>
  <si>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</si>
  <si>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</si>
  <si>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</si>
  <si>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</si>
  <si>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</si>
  <si>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</si>
  <si>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</si>
  <si>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</si>
  <si>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</si>
  <si>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</si>
  <si>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</si>
  <si>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</si>
  <si>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</si>
  <si>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</si>
  <si>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</si>
  <si>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</si>
  <si>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</si>
  <si>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</si>
  <si>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</si>
  <si>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</si>
  <si>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</si>
  <si>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</si>
  <si>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</si>
  <si>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</si>
  <si>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</si>
  <si>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</si>
  <si>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</si>
  <si>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</si>
  <si>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</si>
  <si>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</si>
  <si>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</si>
  <si>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</si>
  <si>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</si>
  <si>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</si>
  <si>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</si>
  <si>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</si>
  <si>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</si>
  <si>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</si>
  <si>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</si>
  <si>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</si>
  <si>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</si>
  <si>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</si>
  <si>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</si>
  <si>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</si>
  <si>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</si>
  <si>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</si>
  <si>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</si>
  <si>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</si>
  <si>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</si>
  <si>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</si>
  <si>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</si>
  <si>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</si>
  <si>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</si>
  <si>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</si>
  <si>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</si>
  <si>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</si>
  <si>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</si>
  <si>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</si>
  <si>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</si>
  <si>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</si>
  <si>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</si>
  <si>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</si>
  <si>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</si>
  <si>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</si>
  <si>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</si>
  <si>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</si>
  <si>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</si>
  <si>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</si>
  <si>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</si>
  <si>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</si>
  <si>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</si>
  <si>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</si>
  <si>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</si>
  <si>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</si>
  <si>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</si>
  <si>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</si>
  <si>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</si>
  <si>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</si>
  <si>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</si>
  <si>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</si>
  <si>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</si>
  <si>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</si>
  <si>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</si>
  <si>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</si>
  <si>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</si>
  <si>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</si>
  <si>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</si>
  <si>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</si>
  <si>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</si>
  <si>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</si>
  <si>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</si>
  <si>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</si>
  <si>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</si>
  <si>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</si>
  <si>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</si>
  <si>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</si>
  <si>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</si>
  <si>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</si>
  <si>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</si>
  <si>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</si>
  <si>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</si>
  <si>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</si>
  <si>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</si>
  <si>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</si>
  <si>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</si>
  <si>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</si>
  <si>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</si>
  <si>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</si>
  <si>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</si>
  <si>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</si>
  <si>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</si>
  <si>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</si>
  <si>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</si>
  <si>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</si>
  <si>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</si>
  <si>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</si>
  <si>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</si>
  <si>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</si>
  <si>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</si>
  <si>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</si>
  <si>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</si>
  <si>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</si>
  <si>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</si>
  <si>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</si>
  <si>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</si>
  <si>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</si>
  <si>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</si>
  <si>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</si>
  <si>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</si>
  <si>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</si>
  <si>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</si>
  <si>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</si>
  <si>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</si>
  <si>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</si>
  <si>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</si>
  <si>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</si>
  <si>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</si>
  <si>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</si>
  <si>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</si>
  <si>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</si>
  <si>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</si>
  <si>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</si>
  <si>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</si>
  <si>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</si>
  <si>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</si>
  <si>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</si>
  <si>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</si>
  <si>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</si>
  <si>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</si>
  <si>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</si>
  <si>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</si>
  <si>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</si>
  <si>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</si>
  <si>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</si>
  <si>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</si>
  <si>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</si>
  <si>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</si>
  <si>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</si>
  <si>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</si>
  <si>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</si>
  <si>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</si>
  <si>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</si>
  <si>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</si>
  <si>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</si>
  <si>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</si>
  <si>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</si>
  <si>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</si>
  <si>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</si>
  <si>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</si>
  <si>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</si>
  <si>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</si>
  <si>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</si>
  <si>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</si>
  <si>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</si>
  <si>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</si>
  <si>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</si>
  <si>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</si>
  <si>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</si>
  <si>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</si>
  <si>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</si>
  <si>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</si>
  <si>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</si>
  <si>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</si>
  <si>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</si>
  <si>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</si>
  <si>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</si>
  <si>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</si>
  <si>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</si>
  <si>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</si>
  <si>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</si>
  <si>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</si>
  <si>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</si>
  <si>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</si>
  <si>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</si>
  <si>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</si>
  <si>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</si>
  <si>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</si>
  <si>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</si>
  <si>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</si>
  <si>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</si>
  <si>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</si>
  <si>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</si>
  <si>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</si>
  <si>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</si>
  <si>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</si>
  <si>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</si>
  <si>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</si>
  <si>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</si>
  <si>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</si>
  <si>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</si>
  <si>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</si>
  <si>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</si>
  <si>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</si>
  <si>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</si>
  <si>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</si>
  <si>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</si>
  <si>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</si>
  <si>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</si>
  <si>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</si>
  <si>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</si>
  <si>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</si>
  <si>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</si>
  <si>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</si>
  <si>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</si>
  <si>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</si>
  <si>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</si>
  <si>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</si>
  <si>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</si>
  <si>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</si>
  <si>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</si>
  <si>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</si>
  <si>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</si>
  <si>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</si>
  <si>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</si>
  <si>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</si>
  <si>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</si>
  <si>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</si>
  <si>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</si>
  <si>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</si>
  <si>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</si>
  <si>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</si>
  <si>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</si>
  <si>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</si>
  <si>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</si>
  <si>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</si>
  <si>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</si>
  <si>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</si>
  <si>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</si>
  <si>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</si>
  <si>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</si>
  <si>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</si>
  <si>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</si>
  <si>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</si>
  <si>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</si>
  <si>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</si>
  <si>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</si>
  <si>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</si>
  <si>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</si>
  <si>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</si>
  <si>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</si>
  <si>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</si>
  <si>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</si>
  <si>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</si>
  <si>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</si>
  <si>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</si>
  <si>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</si>
  <si>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</si>
  <si>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</si>
  <si>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</si>
  <si>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</si>
  <si>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</si>
  <si>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</si>
  <si>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</si>
  <si>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</si>
  <si>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</si>
  <si>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</si>
  <si>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</si>
  <si>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</si>
  <si>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</si>
  <si>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</si>
  <si>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</si>
  <si>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</si>
  <si>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</si>
  <si>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</si>
  <si>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</si>
  <si>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</si>
  <si>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</si>
  <si>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</si>
  <si>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</si>
  <si>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</si>
  <si>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</si>
  <si>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</si>
  <si>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</si>
  <si>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</si>
  <si>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</si>
  <si>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</si>
  <si>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</si>
  <si>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</si>
  <si>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</si>
  <si>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</si>
  <si>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</si>
  <si>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</si>
  <si>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</si>
  <si>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</si>
  <si>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</si>
  <si>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</si>
  <si>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</si>
  <si>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</si>
  <si>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</si>
  <si>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</si>
  <si>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</si>
  <si>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</si>
  <si>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</si>
  <si>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</si>
  <si>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</si>
  <si>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</si>
  <si>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</si>
  <si>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</si>
  <si>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</si>
  <si>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</si>
  <si>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</si>
  <si>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</si>
  <si>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</si>
  <si>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</si>
  <si>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</si>
  <si>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</si>
  <si>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</si>
  <si>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</si>
  <si>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</si>
  <si>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</si>
  <si>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</si>
  <si>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</si>
  <si>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</si>
  <si>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</si>
  <si>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</si>
  <si>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</si>
  <si>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</si>
  <si>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</si>
  <si>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</si>
  <si>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</si>
  <si>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</si>
  <si>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</si>
  <si>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</si>
  <si>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</si>
  <si>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</si>
  <si>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</si>
  <si>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</si>
  <si>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</si>
  <si>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</si>
  <si>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</si>
  <si>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</si>
  <si>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</si>
  <si>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</si>
  <si>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</si>
  <si>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</si>
  <si>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</si>
  <si>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</si>
  <si>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</si>
  <si>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</si>
  <si>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</si>
  <si>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</si>
  <si>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</si>
  <si>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</si>
  <si>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</si>
  <si>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</si>
  <si>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</si>
  <si>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</si>
  <si>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</si>
  <si>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</si>
  <si>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</si>
  <si>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</si>
  <si>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</si>
  <si>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</si>
  <si>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</si>
  <si>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</si>
  <si>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</si>
  <si>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</si>
  <si>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</si>
  <si>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</si>
  <si>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</si>
  <si>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</si>
  <si>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</si>
  <si>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</si>
  <si>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</si>
  <si>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</si>
  <si>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</si>
  <si>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</si>
  <si>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</si>
  <si>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</si>
  <si>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</si>
  <si>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</si>
  <si>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</si>
  <si>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</si>
  <si>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</si>
  <si>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</si>
  <si>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</si>
  <si>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</si>
  <si>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</si>
  <si>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</si>
  <si>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</si>
  <si>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</si>
  <si>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</si>
  <si>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</si>
  <si>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</si>
  <si>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</si>
  <si>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</si>
  <si>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</si>
  <si>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</si>
  <si>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</si>
  <si>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</si>
  <si>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</si>
  <si>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</si>
  <si>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</si>
  <si>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</si>
  <si>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</si>
  <si>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</si>
  <si>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</si>
  <si>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</si>
  <si>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</si>
  <si>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</si>
  <si>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</si>
  <si>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</si>
  <si>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</si>
  <si>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</si>
  <si>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</si>
  <si>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</si>
  <si>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</si>
  <si>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</si>
  <si>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</si>
  <si>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</si>
  <si>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</si>
  <si>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</si>
  <si>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</si>
  <si>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</si>
  <si>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</si>
  <si>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</si>
  <si>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</si>
  <si>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</si>
  <si>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</si>
  <si>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</si>
  <si>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</si>
  <si>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</si>
  <si>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</si>
  <si>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</si>
  <si>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</si>
  <si>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</si>
  <si>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</si>
  <si>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</si>
  <si>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</si>
  <si>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</si>
  <si>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</si>
  <si>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</si>
  <si>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</si>
  <si>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</si>
  <si>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</si>
  <si>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</si>
  <si>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</si>
  <si>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</si>
  <si>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</si>
  <si>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</si>
  <si>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</si>
  <si>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</si>
  <si>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</si>
  <si>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</si>
  <si>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</si>
  <si>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</si>
  <si>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</si>
  <si>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</si>
  <si>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</si>
  <si>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</si>
  <si>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</si>
  <si>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</si>
  <si>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</si>
  <si>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</si>
  <si>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</si>
  <si>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</si>
  <si>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</si>
  <si>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</si>
  <si>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</si>
  <si>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</si>
  <si>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</si>
  <si>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</si>
  <si>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</si>
  <si>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</si>
  <si>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</si>
  <si>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</si>
  <si>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</si>
  <si>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</si>
  <si>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</si>
  <si>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</si>
  <si>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</si>
  <si>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</si>
  <si>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</si>
  <si>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</si>
  <si>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</si>
  <si>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</si>
  <si>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</si>
  <si>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</si>
  <si>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</si>
  <si>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</si>
  <si>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</si>
  <si>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</si>
  <si>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</si>
  <si>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</si>
  <si>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</si>
  <si>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</si>
  <si>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</si>
  <si>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</si>
  <si>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</si>
  <si>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</si>
  <si>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</si>
  <si>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</si>
  <si>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</si>
  <si>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</si>
  <si>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</si>
  <si>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</si>
  <si>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</si>
  <si>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</si>
  <si>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</si>
  <si>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</si>
  <si>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</si>
  <si>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</si>
  <si>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</si>
  <si>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</si>
  <si>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</si>
  <si>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</si>
  <si>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</si>
  <si>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</si>
  <si>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</si>
  <si>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</si>
  <si>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</si>
  <si>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</si>
  <si>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</si>
  <si>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</si>
  <si>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</si>
  <si>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</si>
  <si>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</si>
  <si>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</si>
  <si>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</si>
  <si>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</si>
  <si>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</si>
  <si>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</si>
  <si>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</si>
  <si>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</si>
  <si>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</si>
  <si>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</si>
  <si>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</si>
  <si>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</si>
  <si>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</si>
  <si>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</si>
  <si>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</si>
  <si>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</si>
  <si>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</si>
  <si>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</si>
  <si>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</si>
  <si>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</si>
  <si>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</si>
  <si>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</si>
  <si>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</si>
  <si>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</si>
  <si>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</si>
  <si>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</si>
  <si>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</si>
  <si>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</si>
  <si>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</si>
  <si>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</si>
  <si>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</si>
  <si>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</si>
  <si>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</si>
  <si>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</si>
  <si>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</si>
  <si>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</si>
  <si>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</si>
  <si>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</si>
  <si>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</si>
  <si>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</si>
  <si>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</si>
  <si>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</si>
  <si>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</si>
  <si>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</si>
  <si>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</si>
  <si>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</si>
  <si>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</si>
  <si>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</si>
  <si>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</si>
  <si>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</si>
  <si>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</si>
  <si>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</si>
  <si>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</si>
  <si>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</si>
  <si>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</si>
  <si>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</si>
  <si>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</si>
  <si>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</si>
  <si>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</si>
  <si>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</si>
  <si>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</si>
  <si>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</si>
  <si>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</si>
  <si>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</si>
  <si>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</si>
  <si>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</si>
  <si>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</si>
  <si>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</si>
  <si>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</si>
  <si>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</si>
  <si>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</si>
  <si>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</si>
  <si>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</si>
  <si>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</si>
  <si>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</si>
  <si>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</si>
  <si>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</si>
  <si>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</si>
  <si>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</si>
  <si>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</si>
  <si>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</si>
  <si>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</si>
  <si>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</si>
  <si>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</si>
  <si>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</si>
  <si>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</si>
  <si>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</si>
  <si>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</si>
  <si>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</si>
  <si>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</si>
  <si>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</si>
  <si>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</si>
  <si>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</si>
  <si>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</si>
  <si>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</si>
  <si>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</si>
  <si>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</si>
  <si>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</si>
  <si>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</si>
  <si>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</si>
  <si>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</si>
  <si>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</si>
  <si>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</si>
  <si>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</si>
  <si>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</si>
  <si>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</si>
  <si>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</si>
  <si>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</si>
  <si>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</si>
  <si>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</si>
  <si>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</si>
  <si>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</si>
  <si>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</si>
  <si>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</si>
  <si>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</si>
  <si>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</si>
  <si>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</si>
  <si>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</si>
  <si>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</si>
  <si>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</si>
  <si>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</si>
  <si>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</si>
  <si>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</si>
  <si>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</si>
  <si>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</si>
  <si>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</si>
  <si>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</si>
  <si>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</si>
  <si>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</si>
  <si>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</si>
  <si>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</si>
  <si>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</si>
  <si>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</si>
  <si>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</si>
  <si>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</si>
  <si>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</si>
  <si>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</si>
  <si>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</si>
  <si>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</si>
  <si>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</si>
  <si>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</si>
  <si>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</si>
  <si>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</si>
  <si>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</si>
  <si>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</si>
  <si>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</si>
  <si>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</si>
  <si>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</si>
  <si>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</si>
  <si>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</si>
  <si>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</si>
  <si>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</si>
  <si>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</si>
  <si>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</si>
  <si>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</si>
  <si>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</si>
  <si>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</si>
  <si>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</si>
  <si>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</si>
  <si>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</si>
  <si>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</si>
  <si>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</si>
  <si>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</si>
  <si>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</si>
  <si>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</si>
  <si>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</si>
  <si>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</si>
  <si>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</si>
  <si>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</si>
  <si>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</si>
  <si>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</si>
  <si>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</si>
  <si>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</si>
  <si>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</si>
  <si>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</si>
  <si>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</si>
  <si>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</si>
  <si>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</si>
  <si>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</si>
  <si>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</si>
  <si>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</si>
  <si>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</si>
  <si>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</si>
  <si>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</si>
  <si>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</si>
  <si>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</si>
  <si>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</si>
  <si>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</si>
  <si>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</si>
  <si>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</si>
  <si>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</si>
  <si>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</si>
  <si>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</si>
  <si>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</si>
  <si>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</si>
  <si>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</si>
  <si>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</si>
  <si>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</si>
  <si>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</si>
  <si>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</si>
  <si>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</si>
  <si>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</si>
  <si>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</si>
  <si>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</si>
  <si>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</si>
  <si>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</si>
  <si>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</si>
  <si>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</si>
  <si>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</si>
  <si>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</si>
  <si>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</si>
  <si>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</si>
  <si>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</si>
  <si>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</si>
  <si>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</si>
  <si>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</si>
  <si>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</si>
  <si>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</si>
  <si>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</si>
  <si>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</si>
  <si>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</si>
  <si>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</si>
  <si>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</si>
  <si>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</si>
  <si>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</si>
  <si>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</si>
  <si>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</si>
  <si>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</si>
  <si>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</si>
  <si>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</si>
  <si>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</si>
  <si>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</si>
  <si>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</si>
  <si>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</si>
  <si>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</si>
  <si>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</si>
  <si>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</si>
  <si>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</si>
  <si>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</si>
  <si>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</si>
  <si>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</si>
  <si>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</si>
  <si>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</si>
  <si>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</si>
  <si>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</si>
  <si>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</si>
  <si>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</si>
  <si>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</si>
  <si>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</si>
  <si>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</si>
  <si>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</si>
  <si>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</si>
  <si>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</si>
  <si>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</si>
  <si>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</si>
  <si>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</si>
  <si>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</si>
  <si>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</si>
  <si>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</si>
  <si>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</si>
  <si>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</si>
  <si>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</si>
  <si>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</si>
  <si>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</si>
  <si>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</si>
  <si>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</si>
  <si>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</si>
  <si>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</si>
  <si>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</si>
  <si>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</si>
  <si>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</si>
  <si>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</si>
  <si>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</si>
  <si>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</si>
  <si>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</si>
  <si>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</si>
  <si>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</si>
  <si>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</si>
  <si>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</si>
  <si>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</si>
  <si>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</si>
  <si>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</si>
  <si>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</si>
  <si>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</si>
  <si>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</si>
  <si>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</si>
  <si>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</si>
  <si>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</si>
  <si>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</si>
  <si>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</si>
  <si>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</si>
  <si>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</si>
  <si>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</si>
  <si>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</si>
  <si>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</si>
  <si>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</si>
  <si>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</si>
  <si>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</si>
  <si>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</si>
  <si>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</si>
  <si>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</si>
  <si>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</si>
  <si>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</si>
  <si>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</si>
  <si>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</si>
  <si>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</si>
  <si>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</si>
  <si>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</si>
  <si>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</si>
  <si>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</si>
  <si>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</si>
  <si>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</si>
  <si>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</si>
  <si>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</si>
  <si>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</si>
  <si>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</si>
  <si>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</si>
  <si>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</si>
  <si>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</si>
  <si>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</si>
  <si>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</si>
  <si>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</si>
  <si>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</si>
  <si>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</si>
  <si>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</si>
  <si>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</si>
  <si>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</si>
  <si>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</si>
  <si>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</si>
  <si>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</si>
  <si>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</si>
  <si>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</si>
  <si>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</si>
  <si>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</si>
  <si>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</si>
  <si>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</si>
  <si>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</si>
  <si>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</si>
  <si>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</si>
  <si>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</si>
  <si>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</si>
  <si>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</si>
  <si>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</si>
  <si>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</si>
  <si>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</si>
  <si>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</si>
  <si>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</si>
  <si>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</si>
  <si>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</si>
  <si>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</si>
  <si>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</si>
  <si>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</si>
  <si>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</si>
  <si>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</si>
  <si>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</si>
  <si>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</si>
  <si>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</si>
  <si>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</si>
  <si>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</si>
  <si>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</si>
  <si>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</si>
  <si>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</si>
  <si>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</si>
  <si>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</si>
  <si>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</si>
  <si>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</si>
  <si>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</si>
  <si>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</si>
  <si>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</si>
  <si>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</si>
  <si>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</si>
  <si>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</si>
  <si>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</si>
  <si>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</si>
  <si>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</si>
  <si>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</si>
  <si>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</si>
  <si>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</si>
  <si>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</si>
  <si>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</si>
  <si>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</si>
  <si>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</si>
  <si>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</si>
  <si>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</si>
  <si>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</si>
  <si>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</si>
  <si>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</si>
  <si>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</si>
  <si>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</si>
  <si>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</si>
  <si>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</si>
  <si>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</si>
  <si>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</si>
  <si>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</si>
  <si>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</si>
  <si>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</si>
  <si>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</si>
  <si>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</si>
  <si>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</si>
  <si>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</si>
  <si>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</si>
  <si>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</si>
  <si>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</si>
  <si>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</si>
  <si>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</si>
  <si>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</si>
  <si>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</si>
  <si>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</si>
  <si>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</si>
  <si>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</si>
  <si>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</si>
  <si>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</si>
  <si>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</si>
  <si>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</si>
  <si>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</si>
  <si>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</si>
  <si>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</si>
  <si>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</si>
  <si>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</si>
  <si>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</si>
  <si>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</si>
  <si>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</si>
  <si>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</si>
  <si>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</si>
  <si>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</si>
  <si>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</si>
  <si>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</si>
  <si>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</si>
  <si>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</si>
  <si>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</si>
  <si>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</si>
  <si>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</si>
  <si>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</si>
  <si>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</si>
  <si>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</si>
  <si>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</si>
  <si>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</si>
  <si>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</si>
  <si>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</si>
  <si>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</si>
  <si>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</si>
  <si>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</si>
  <si>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</si>
  <si>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</si>
  <si>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</si>
  <si>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</si>
  <si>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</si>
  <si>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</si>
  <si>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</si>
  <si>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</si>
  <si>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</si>
  <si>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</si>
  <si>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</si>
  <si>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</si>
  <si>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</si>
  <si>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</si>
  <si>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</si>
  <si>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</si>
  <si>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</si>
  <si>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</si>
  <si>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</si>
  <si>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</si>
  <si>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</si>
  <si>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</si>
  <si>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</si>
  <si>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</si>
  <si>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</si>
  <si>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</si>
  <si>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</si>
  <si>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</si>
  <si>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</si>
  <si>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</si>
  <si>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</si>
  <si>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</si>
  <si>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</si>
  <si>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</si>
  <si>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</si>
  <si>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</si>
  <si>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</si>
  <si>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</si>
  <si>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</si>
  <si>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</si>
  <si>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</si>
  <si>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</si>
  <si>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</si>
  <si>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</si>
  <si>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</si>
  <si>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</si>
  <si>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</si>
  <si>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</si>
  <si>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</si>
  <si>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</si>
  <si>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</si>
  <si>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</si>
  <si>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</si>
  <si>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</si>
  <si>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</si>
  <si>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</si>
  <si>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</si>
  <si>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</si>
  <si>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</si>
  <si>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</si>
  <si>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</si>
  <si>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</si>
  <si>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</si>
  <si>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</si>
  <si>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</si>
  <si>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</si>
  <si>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</si>
  <si>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</si>
  <si>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</si>
  <si>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</si>
  <si>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</si>
  <si>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</si>
  <si>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</si>
  <si>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</si>
  <si>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</si>
  <si>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</si>
  <si>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</si>
  <si>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</si>
  <si>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</si>
  <si>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</si>
  <si>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</si>
  <si>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</si>
  <si>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</si>
  <si>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</si>
  <si>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</si>
  <si>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</si>
  <si>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</si>
  <si>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</si>
  <si>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</si>
  <si>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</si>
  <si>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</si>
  <si>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</si>
  <si>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</si>
  <si>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</si>
  <si>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</si>
  <si>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</si>
  <si>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</si>
  <si>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</si>
  <si>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</si>
  <si>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</si>
  <si>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</si>
  <si>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</si>
  <si>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</si>
  <si>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</si>
  <si>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</si>
  <si>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</si>
  <si>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</si>
  <si>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</si>
  <si>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</si>
  <si>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</si>
  <si>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</si>
  <si>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</si>
  <si>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</si>
  <si>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</si>
  <si>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</si>
  <si>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</si>
  <si>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</si>
  <si>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</si>
  <si>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</si>
  <si>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</si>
  <si>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</si>
  <si>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</si>
  <si>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</si>
  <si>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</si>
  <si>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</si>
  <si>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</si>
  <si>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</si>
  <si>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</si>
  <si>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</si>
  <si>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</si>
  <si>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</si>
  <si>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</si>
  <si>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</si>
  <si>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</si>
  <si>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</si>
  <si>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</si>
  <si>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</si>
  <si>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</si>
  <si>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</si>
  <si>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</si>
  <si>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</si>
  <si>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</si>
  <si>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</si>
  <si>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</si>
  <si>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</si>
  <si>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</si>
  <si>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</si>
  <si>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</si>
  <si>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</si>
  <si>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</si>
  <si>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</si>
  <si>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</si>
  <si>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</si>
  <si>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</si>
  <si>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</si>
  <si>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</si>
  <si>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</si>
  <si>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</si>
  <si>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</si>
  <si>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</si>
  <si>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</si>
  <si>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</si>
  <si>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</si>
  <si>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</si>
  <si>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</si>
  <si>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</si>
  <si>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</si>
  <si>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</si>
  <si>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</si>
  <si>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</si>
  <si>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</si>
  <si>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</si>
  <si>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</si>
  <si>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</si>
  <si>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</si>
  <si>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</si>
  <si>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</si>
  <si>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</si>
  <si>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</si>
  <si>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</si>
  <si>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</si>
  <si>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</si>
  <si>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</si>
  <si>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</si>
  <si>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</si>
  <si>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</si>
  <si>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</si>
  <si>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</si>
  <si>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</si>
  <si>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</si>
  <si>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</si>
  <si>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</si>
  <si>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</si>
  <si>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</si>
  <si>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</si>
  <si>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</si>
  <si>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</si>
  <si>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</si>
  <si>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</si>
  <si>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</si>
  <si>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</si>
  <si>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</si>
  <si>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</si>
  <si>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</si>
  <si>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</si>
  <si>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</si>
  <si>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</si>
  <si>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</si>
  <si>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</si>
  <si>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</si>
  <si>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</si>
  <si>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</si>
  <si>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</si>
  <si>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</si>
  <si>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</si>
  <si>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</si>
  <si>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</si>
  <si>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</si>
  <si>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</si>
  <si>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</si>
  <si>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</si>
  <si>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</si>
  <si>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</si>
  <si>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</si>
  <si>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</si>
  <si>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</si>
  <si>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</si>
  <si>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</si>
  <si>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</si>
  <si>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</si>
  <si>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</si>
  <si>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</si>
  <si>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</si>
  <si>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</si>
  <si>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</si>
  <si>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</si>
  <si>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</si>
  <si>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</si>
  <si>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</si>
  <si>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</si>
  <si>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</si>
  <si>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</si>
  <si>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</si>
  <si>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</si>
  <si>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</si>
  <si>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</si>
  <si>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</si>
  <si>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</si>
  <si>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</si>
  <si>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</si>
  <si>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</si>
  <si>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</si>
  <si>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</si>
  <si>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</si>
  <si>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</si>
  <si>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</si>
  <si>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</si>
  <si>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</si>
  <si>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</si>
  <si>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</si>
  <si>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</si>
  <si>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</si>
  <si>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</si>
  <si>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</si>
  <si>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</si>
  <si>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</si>
  <si>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</si>
  <si>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</si>
  <si>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</si>
  <si>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</si>
  <si>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</si>
  <si>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</si>
  <si>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</si>
  <si>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</si>
  <si>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</si>
  <si>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</si>
  <si>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</si>
  <si>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</si>
  <si>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</si>
  <si>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</si>
  <si>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</si>
  <si>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</si>
  <si>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</si>
  <si>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</si>
  <si>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</si>
  <si>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</si>
  <si>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</si>
  <si>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</si>
  <si>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</si>
  <si>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</si>
  <si>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</si>
  <si>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</si>
  <si>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</si>
  <si>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</si>
  <si>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</si>
  <si>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</si>
  <si>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</si>
  <si>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</si>
  <si>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</si>
  <si>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</si>
  <si>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</si>
  <si>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</si>
  <si>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</si>
  <si>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</si>
  <si>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</si>
  <si>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</si>
  <si>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</si>
  <si>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</si>
  <si>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</si>
  <si>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</si>
  <si>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</si>
  <si>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</si>
  <si>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</si>
  <si>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</si>
  <si>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</si>
  <si>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</si>
  <si>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</si>
  <si>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</si>
  <si>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</si>
  <si>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</si>
  <si>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</si>
  <si>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</si>
  <si>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</si>
  <si>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</si>
  <si>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</si>
  <si>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</si>
  <si>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</si>
  <si>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</si>
  <si>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</si>
  <si>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</si>
  <si>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</si>
  <si>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</si>
  <si>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</si>
  <si>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</si>
  <si>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</si>
  <si>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</si>
  <si>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</si>
  <si>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</si>
  <si>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</si>
  <si>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</si>
  <si>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</si>
  <si>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</si>
  <si>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</si>
  <si>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</si>
  <si>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</si>
  <si>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</si>
  <si>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</si>
  <si>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</si>
  <si>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</si>
  <si>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</si>
  <si>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</si>
  <si>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</si>
  <si>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</si>
  <si>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</si>
  <si>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</si>
  <si>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</si>
  <si>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</si>
  <si>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</si>
  <si>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</si>
  <si>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</si>
  <si>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</si>
  <si>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</si>
  <si>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</si>
  <si>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</si>
  <si>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</si>
  <si>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</si>
  <si>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</si>
  <si>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</si>
  <si>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</si>
  <si>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</si>
  <si>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</si>
  <si>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</si>
  <si>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</si>
  <si>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</si>
  <si>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</si>
  <si>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</si>
  <si>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</si>
  <si>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</si>
  <si>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</si>
  <si>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</si>
  <si>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</si>
  <si>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</si>
  <si>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</si>
  <si>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</si>
  <si>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</si>
  <si>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</si>
  <si>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</si>
  <si>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</si>
  <si>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</si>
  <si>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</si>
  <si>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</si>
  <si>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</si>
  <si>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</si>
  <si>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</si>
  <si>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</si>
  <si>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</si>
  <si>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</si>
  <si>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</si>
  <si>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</si>
  <si>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</si>
  <si>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</si>
  <si>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</si>
  <si>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</si>
  <si>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</si>
  <si>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</si>
  <si>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</si>
  <si>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</si>
  <si>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</si>
  <si>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</si>
  <si>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</si>
  <si>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</si>
  <si>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</si>
  <si>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</si>
  <si>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</si>
  <si>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</si>
  <si>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</si>
  <si>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</si>
  <si>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</si>
  <si>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</si>
  <si>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</si>
  <si>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</si>
  <si>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</si>
  <si>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</si>
  <si>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</si>
  <si>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</si>
  <si>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</si>
  <si>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</si>
  <si>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</si>
  <si>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</si>
  <si>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</si>
  <si>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</si>
  <si>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</si>
  <si>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</si>
  <si>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</si>
  <si>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</si>
  <si>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</si>
  <si>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</si>
  <si>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</si>
  <si>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</si>
  <si>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</si>
  <si>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</si>
  <si>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</si>
  <si>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</si>
  <si>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</si>
  <si>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</si>
  <si>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</si>
  <si>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</si>
  <si>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</si>
  <si>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</si>
  <si>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</si>
  <si>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</si>
  <si>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</si>
  <si>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</si>
  <si>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</si>
  <si>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</si>
  <si>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</si>
  <si>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</si>
  <si>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</si>
  <si>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</si>
  <si>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</si>
  <si>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</si>
  <si>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</si>
  <si>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</si>
  <si>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</si>
  <si>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</si>
  <si>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</si>
  <si>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</si>
  <si>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</si>
  <si>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</si>
  <si>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</si>
  <si>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</si>
  <si>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</si>
  <si>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</si>
  <si>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</si>
  <si>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</si>
  <si>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</si>
  <si>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</si>
  <si>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</si>
  <si>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</si>
  <si>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</si>
  <si>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</si>
  <si>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</si>
  <si>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</si>
  <si>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</si>
  <si>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</si>
  <si>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</si>
  <si>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</si>
  <si>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</si>
  <si>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</si>
  <si>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</si>
  <si>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</si>
  <si>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</si>
  <si>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</si>
  <si>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</si>
  <si>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</si>
  <si>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</si>
  <si>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</si>
  <si>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</si>
  <si>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</si>
  <si>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</si>
  <si>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</si>
  <si>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</si>
  <si>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</si>
  <si>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</si>
  <si>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</si>
  <si>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</si>
  <si>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</si>
  <si>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</si>
  <si>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</si>
  <si>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</si>
  <si>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</si>
  <si>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</si>
  <si>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</si>
  <si>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</si>
  <si>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</si>
  <si>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</si>
  <si>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</si>
  <si>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</si>
  <si>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</si>
  <si>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</si>
  <si>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</si>
  <si>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</si>
  <si>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</si>
  <si>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</si>
  <si>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</si>
  <si>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</si>
  <si>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</si>
  <si>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</si>
  <si>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</si>
  <si>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</si>
  <si>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</si>
  <si>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</si>
  <si>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</si>
  <si>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</si>
  <si>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</si>
  <si>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</si>
  <si>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</si>
  <si>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</si>
  <si>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</si>
  <si>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</si>
  <si>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</si>
  <si>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</si>
  <si>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</si>
  <si>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</si>
  <si>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</si>
  <si>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</si>
  <si>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</si>
  <si>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</si>
  <si>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</si>
  <si>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</si>
  <si>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</si>
  <si>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</si>
  <si>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</si>
  <si>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</si>
  <si>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</si>
  <si>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</si>
  <si>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</si>
  <si>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</si>
  <si>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</si>
  <si>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</si>
  <si>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</si>
  <si>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</si>
  <si>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</si>
  <si>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</si>
  <si>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</si>
  <si>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</si>
  <si>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</si>
  <si>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</si>
  <si>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</si>
  <si>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</si>
  <si>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</si>
  <si>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</si>
  <si>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</si>
  <si>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</si>
  <si>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</si>
  <si>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</si>
  <si>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</si>
  <si>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</si>
  <si>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</si>
  <si>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</si>
  <si>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</si>
  <si>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</si>
  <si>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</si>
  <si>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</si>
  <si>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</si>
  <si>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</si>
  <si>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</si>
  <si>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</si>
  <si>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</si>
  <si>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</si>
  <si>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</si>
  <si>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</si>
  <si>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</si>
  <si>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</si>
  <si>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</si>
  <si>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</si>
  <si>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</si>
  <si>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</si>
  <si>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</si>
  <si>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</si>
  <si>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</si>
  <si>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</si>
  <si>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</si>
  <si>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</si>
  <si>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</si>
  <si>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</si>
  <si>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</si>
  <si>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</si>
  <si>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</si>
  <si>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</si>
  <si>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</si>
  <si>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</si>
  <si>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</si>
  <si>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</si>
  <si>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</si>
  <si>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</si>
  <si>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</si>
  <si>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</si>
  <si>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</si>
  <si>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</si>
  <si>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</si>
  <si>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</si>
  <si>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</si>
  <si>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</si>
  <si>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</si>
  <si>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</si>
  <si>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</si>
  <si>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</si>
  <si>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</si>
  <si>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</si>
  <si>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</si>
  <si>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</si>
  <si>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</si>
  <si>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</si>
  <si>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</si>
  <si>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</si>
  <si>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</si>
  <si>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</si>
  <si>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</si>
  <si>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</si>
  <si>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</si>
  <si>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</si>
  <si>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</si>
  <si>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</si>
  <si>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</si>
  <si>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</si>
  <si>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</si>
  <si>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</si>
  <si>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</si>
  <si>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</si>
  <si>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</si>
  <si>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</si>
  <si>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</si>
  <si>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</si>
  <si>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</si>
  <si>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</si>
  <si>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</si>
  <si>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</si>
  <si>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</si>
  <si>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</si>
  <si>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</si>
  <si>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</si>
  <si>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</si>
  <si>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</si>
  <si>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</si>
  <si>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</si>
  <si>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</si>
  <si>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</si>
  <si>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</si>
  <si>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</si>
  <si>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</si>
  <si>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</si>
  <si>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</si>
  <si>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</si>
  <si>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</si>
  <si>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</si>
  <si>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</si>
  <si>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</si>
  <si>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</si>
  <si>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</si>
  <si>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</si>
  <si>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</si>
  <si>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</si>
  <si>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</si>
  <si>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</si>
  <si>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</si>
  <si>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</si>
  <si>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</si>
  <si>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</si>
  <si>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</si>
  <si>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</si>
  <si>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</si>
  <si>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</si>
  <si>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</si>
  <si>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</si>
  <si>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</si>
  <si>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</si>
  <si>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</si>
  <si>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</si>
  <si>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</si>
  <si>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</si>
  <si>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</si>
  <si>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</si>
  <si>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</si>
  <si>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</si>
  <si>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</si>
  <si>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</si>
  <si>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</si>
  <si>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</si>
  <si>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</si>
  <si>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</si>
  <si>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</si>
  <si>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</si>
  <si>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</si>
  <si>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</si>
  <si>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</si>
  <si>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</si>
  <si>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</si>
  <si>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</si>
  <si>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</si>
  <si>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</si>
  <si>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</si>
  <si>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</si>
  <si>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</si>
  <si>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</si>
  <si>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</si>
  <si>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</si>
  <si>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</si>
  <si>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</si>
  <si>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</si>
  <si>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</si>
  <si>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</si>
  <si>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</si>
  <si>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</si>
  <si>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</si>
  <si>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</si>
  <si>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</si>
  <si>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</si>
  <si>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</si>
  <si>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</si>
  <si>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</si>
  <si>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</si>
  <si>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</si>
  <si>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</si>
  <si>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</si>
  <si>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</si>
  <si>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</si>
  <si>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</si>
  <si>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</si>
  <si>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</si>
  <si>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</si>
  <si>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</si>
  <si>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</si>
  <si>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</si>
  <si>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</si>
  <si>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</si>
  <si>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</si>
  <si>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</si>
  <si>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</si>
  <si>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</si>
  <si>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</si>
  <si>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</si>
  <si>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</si>
  <si>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</si>
  <si>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</si>
  <si>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</si>
  <si>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</si>
  <si>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</si>
  <si>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</si>
  <si>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</si>
  <si>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</si>
  <si>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</si>
  <si>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</si>
  <si>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</si>
  <si>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</si>
  <si>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</si>
  <si>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</si>
  <si>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</si>
  <si>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</si>
  <si>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</si>
  <si>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</si>
  <si>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</si>
  <si>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</si>
  <si>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</si>
  <si>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</si>
  <si>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</si>
  <si>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</si>
  <si>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</si>
  <si>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</si>
  <si>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</si>
  <si>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</si>
  <si>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</si>
  <si>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</si>
  <si>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</si>
  <si>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</si>
  <si>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</si>
  <si>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</si>
  <si>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</si>
  <si>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</si>
  <si>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</si>
  <si>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</si>
  <si>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</si>
  <si>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</si>
  <si>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</si>
  <si>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</si>
  <si>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</si>
  <si>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</si>
  <si>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</si>
  <si>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</si>
  <si>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</si>
  <si>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</si>
  <si>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</si>
  <si>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</si>
  <si>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</si>
  <si>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</si>
  <si>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</si>
  <si>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</si>
  <si>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</si>
  <si>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</si>
  <si>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</si>
  <si>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</si>
  <si>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</si>
  <si>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</si>
  <si>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</si>
  <si>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</si>
  <si>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</si>
  <si>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</si>
  <si>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</si>
  <si>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</si>
  <si>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</si>
  <si>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</si>
  <si>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</si>
  <si>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</si>
  <si>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</si>
  <si>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</si>
  <si>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</si>
  <si>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</si>
  <si>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</si>
  <si>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</si>
  <si>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</si>
  <si>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</si>
  <si>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</si>
  <si>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</si>
  <si>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</si>
  <si>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</si>
  <si>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</si>
  <si>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</si>
  <si>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</si>
  <si>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</si>
  <si>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</si>
  <si>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</si>
  <si>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</si>
  <si>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</si>
  <si>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</si>
  <si>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</si>
  <si>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</si>
  <si>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</si>
  <si>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</si>
  <si>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</si>
  <si>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</si>
  <si>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</si>
  <si>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</si>
  <si>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</si>
  <si>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</si>
  <si>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</si>
  <si>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</si>
  <si>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</si>
  <si>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</si>
  <si>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</si>
  <si>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</si>
  <si>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</si>
  <si>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</si>
  <si>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</si>
  <si>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</si>
  <si>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</si>
  <si>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</si>
  <si>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</si>
  <si>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</si>
  <si>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</si>
  <si>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</si>
  <si>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</si>
  <si>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</si>
  <si>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</si>
  <si>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</si>
  <si>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</si>
  <si>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</si>
  <si>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</si>
  <si>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</si>
  <si>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</si>
  <si>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</si>
  <si>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</si>
  <si>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</si>
  <si>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</si>
  <si>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</si>
  <si>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</si>
  <si>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</si>
  <si>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</si>
  <si>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</si>
  <si>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</si>
  <si>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</si>
  <si>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</si>
  <si>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</si>
  <si>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</si>
  <si>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</si>
  <si>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</si>
  <si>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</si>
  <si>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</si>
  <si>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</si>
  <si>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</si>
  <si>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</si>
  <si>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</si>
  <si>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</si>
  <si>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</si>
  <si>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</si>
  <si>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</si>
  <si>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</si>
  <si>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</si>
  <si>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</si>
  <si>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</si>
  <si>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</si>
  <si>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</si>
  <si>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</si>
  <si>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</si>
  <si>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</si>
  <si>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</si>
  <si>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</si>
  <si>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</si>
  <si>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</si>
  <si>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</si>
  <si>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</si>
  <si>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</si>
  <si>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</si>
  <si>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</si>
  <si>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</si>
  <si>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</si>
  <si>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</si>
  <si>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</si>
  <si>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</si>
  <si>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</si>
  <si>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</si>
  <si>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</si>
  <si>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</si>
  <si>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</si>
  <si>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</si>
  <si>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</si>
  <si>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</si>
  <si>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</si>
  <si>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</si>
  <si>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</si>
  <si>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</si>
  <si>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</si>
  <si>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</si>
  <si>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</si>
  <si>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</si>
  <si>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</si>
  <si>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</si>
  <si>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</si>
  <si>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</si>
  <si>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</si>
  <si>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</si>
  <si>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</si>
  <si>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</si>
  <si>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</si>
  <si>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</si>
  <si>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</si>
  <si>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</si>
  <si>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</si>
  <si>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</si>
  <si>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</si>
  <si>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</si>
  <si>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</si>
  <si>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</si>
  <si>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</si>
  <si>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</si>
  <si>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</si>
  <si>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</si>
  <si>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</si>
  <si>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</si>
  <si>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</si>
  <si>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</si>
  <si>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</si>
  <si>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</si>
  <si>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</si>
  <si>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</si>
  <si>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</si>
  <si>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</si>
  <si>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</si>
  <si>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</si>
  <si>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</si>
  <si>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</si>
  <si>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</si>
  <si>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</si>
  <si>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</si>
  <si>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</si>
  <si>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</si>
  <si>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</si>
  <si>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</si>
  <si>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</si>
  <si>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</si>
  <si>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</si>
  <si>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</si>
  <si>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</si>
  <si>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</si>
  <si>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</si>
  <si>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</si>
  <si>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</si>
  <si>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</si>
  <si>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</si>
  <si>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</si>
  <si>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</si>
  <si>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</si>
  <si>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</si>
  <si>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</si>
  <si>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</si>
  <si>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</si>
  <si>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</si>
  <si>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</si>
  <si>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</si>
  <si>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</si>
  <si>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</si>
  <si>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</si>
  <si>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</si>
  <si>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</si>
  <si>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</si>
  <si>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</si>
  <si>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</si>
  <si>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</si>
  <si>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</si>
  <si>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</si>
  <si>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</si>
  <si>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</si>
  <si>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</si>
  <si>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</si>
  <si>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</si>
  <si>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</si>
  <si>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</si>
  <si>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</si>
  <si>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</si>
  <si>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</si>
  <si>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</si>
  <si>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</si>
  <si>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</si>
  <si>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</si>
  <si>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</si>
  <si>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</si>
  <si>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</si>
  <si>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</si>
  <si>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</si>
  <si>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</si>
  <si>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</si>
  <si>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</si>
  <si>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</si>
  <si>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</si>
  <si>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</si>
  <si>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</si>
  <si>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</si>
  <si>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</si>
  <si>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</si>
  <si>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</si>
  <si>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</si>
  <si>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</si>
  <si>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</si>
  <si>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</si>
  <si>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</si>
  <si>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</si>
  <si>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</si>
  <si>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</si>
  <si>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</si>
  <si>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</si>
  <si>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</si>
  <si>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</si>
  <si>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</si>
  <si>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</si>
  <si>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</si>
  <si>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</si>
  <si>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</si>
  <si>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</si>
  <si>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</si>
  <si>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</si>
  <si>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</si>
  <si>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</si>
  <si>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</si>
  <si>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</si>
  <si>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</si>
  <si>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</si>
  <si>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</si>
  <si>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</si>
  <si>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</si>
  <si>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</si>
  <si>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</si>
  <si>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</si>
  <si>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</si>
  <si>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</si>
  <si>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</si>
  <si>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</si>
  <si>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</si>
  <si>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</si>
  <si>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</si>
  <si>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</si>
  <si>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</si>
  <si>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</si>
  <si>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</si>
  <si>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</si>
  <si>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</si>
  <si>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</si>
  <si>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</si>
  <si>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</si>
  <si>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</si>
  <si>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</si>
  <si>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</si>
  <si>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</si>
  <si>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</si>
  <si>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</si>
  <si>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</si>
  <si>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</si>
  <si>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</si>
  <si>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</si>
  <si>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</si>
  <si>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</si>
  <si>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</si>
  <si>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</si>
  <si>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</si>
  <si>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</si>
  <si>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</si>
  <si>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</si>
  <si>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</si>
  <si>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</si>
  <si>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</si>
  <si>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</si>
  <si>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</si>
  <si>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</si>
  <si>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</si>
  <si>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</si>
  <si>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</si>
  <si>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</si>
  <si>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</si>
  <si>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</si>
  <si>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</si>
  <si>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</si>
  <si>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</si>
  <si>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</si>
  <si>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</si>
  <si>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</si>
  <si>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</si>
  <si>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</si>
  <si>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</si>
  <si>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</si>
  <si>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</si>
  <si>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</si>
  <si>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</si>
  <si>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</si>
  <si>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</si>
  <si>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</si>
  <si>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</si>
  <si>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</si>
  <si>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</si>
  <si>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</si>
  <si>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</si>
  <si>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</si>
  <si>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</si>
  <si>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</si>
  <si>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</si>
  <si>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</si>
  <si>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</si>
  <si>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</si>
  <si>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</si>
  <si>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</si>
  <si>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</si>
  <si>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</si>
  <si>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</si>
  <si>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</si>
  <si>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</si>
  <si>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</si>
  <si>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</si>
  <si>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</si>
  <si>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</si>
  <si>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</si>
  <si>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</si>
  <si>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</si>
  <si>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</si>
  <si>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</si>
  <si>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</si>
  <si>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</si>
  <si>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</si>
  <si>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</si>
  <si>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</si>
  <si>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</si>
  <si>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</si>
  <si>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</si>
  <si>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</si>
  <si>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</si>
  <si>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</si>
  <si>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</si>
  <si>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</si>
  <si>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</si>
  <si>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</si>
  <si>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</si>
  <si>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</si>
  <si>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</si>
  <si>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</si>
  <si>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</si>
  <si>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</si>
  <si>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</si>
  <si>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</si>
  <si>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</si>
  <si>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</si>
  <si>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</si>
  <si>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</si>
  <si>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</si>
  <si>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</si>
  <si>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</si>
  <si>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</si>
  <si>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</si>
  <si>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</si>
  <si>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</si>
  <si>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</si>
  <si>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</si>
  <si>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</si>
  <si>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</si>
  <si>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</si>
  <si>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</si>
  <si>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</si>
  <si>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</si>
  <si>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</si>
  <si>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</si>
  <si>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</si>
  <si>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</si>
  <si>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</si>
  <si>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</si>
  <si>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</si>
  <si>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</si>
  <si>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</si>
  <si>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</si>
  <si>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</si>
  <si>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</si>
  <si>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</si>
  <si>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</si>
  <si>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</si>
  <si>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</si>
  <si>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</si>
  <si>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</si>
  <si>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</si>
  <si>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</si>
  <si>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</si>
  <si>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</si>
  <si>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</si>
  <si>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</si>
  <si>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</si>
  <si>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</si>
  <si>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</si>
  <si>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</si>
  <si>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</si>
  <si>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</si>
  <si>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</si>
  <si>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</si>
  <si>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</si>
  <si>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</si>
  <si>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</si>
  <si>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</si>
  <si>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</si>
  <si>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</si>
  <si>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</si>
  <si>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</si>
  <si>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</si>
  <si>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</si>
  <si>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</si>
  <si>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</si>
  <si>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</si>
  <si>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</si>
  <si>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</si>
  <si>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</si>
  <si>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</si>
  <si>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</si>
  <si>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</si>
  <si>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</si>
  <si>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</si>
  <si>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</si>
  <si>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</si>
  <si>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</si>
  <si>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</si>
  <si>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</si>
  <si>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</si>
  <si>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</si>
  <si>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</si>
  <si>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</si>
  <si>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</si>
  <si>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</si>
  <si>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</si>
  <si>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</si>
  <si>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</si>
  <si>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</si>
  <si>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</si>
  <si>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</si>
  <si>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</si>
  <si>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</si>
  <si>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</si>
  <si>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</si>
  <si>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</si>
  <si>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</si>
  <si>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</si>
  <si>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</si>
  <si>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</si>
  <si>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</si>
  <si>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</si>
  <si>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</si>
  <si>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</si>
  <si>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</si>
  <si>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</si>
  <si>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</si>
  <si>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</si>
  <si>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</si>
  <si>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</si>
  <si>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</si>
  <si>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</si>
  <si>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</si>
  <si>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</si>
  <si>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</si>
  <si>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</si>
  <si>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</si>
  <si>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</si>
  <si>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</si>
  <si>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</si>
  <si>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</si>
  <si>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</si>
  <si>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</si>
  <si>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</si>
  <si>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</si>
  <si>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</si>
  <si>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</si>
  <si>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</si>
  <si>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</si>
  <si>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</si>
  <si>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</si>
  <si>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</si>
  <si>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</si>
  <si>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</si>
  <si>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</si>
  <si>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</si>
  <si>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</si>
  <si>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</si>
  <si>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</si>
  <si>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</si>
  <si>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</si>
  <si>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</si>
  <si>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</si>
  <si>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</si>
  <si>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</si>
  <si>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</si>
  <si>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</si>
  <si>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</si>
  <si>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</si>
  <si>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</si>
  <si>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</si>
  <si>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</si>
  <si>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</si>
  <si>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</si>
  <si>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</si>
  <si>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</si>
  <si>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</si>
  <si>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</si>
  <si>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</si>
  <si>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</si>
  <si>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</si>
  <si>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</si>
  <si>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</si>
  <si>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</si>
  <si>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</si>
  <si>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</si>
  <si>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</si>
  <si>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</si>
  <si>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</si>
  <si>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</si>
  <si>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</si>
  <si>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</si>
  <si>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</si>
  <si>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</si>
  <si>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</si>
  <si>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</si>
  <si>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</si>
  <si>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</si>
  <si>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</si>
  <si>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</si>
  <si>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</si>
  <si>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</si>
  <si>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</si>
  <si>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</si>
  <si>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</si>
  <si>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</si>
  <si>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</si>
  <si>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</si>
  <si>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</si>
  <si>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</si>
  <si>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</si>
  <si>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</si>
  <si>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</si>
  <si>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</si>
  <si>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</si>
  <si>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</si>
  <si>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</si>
  <si>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</si>
  <si>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</si>
  <si>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</si>
  <si>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</si>
  <si>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</si>
  <si>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</si>
  <si>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</si>
  <si>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</si>
  <si>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</si>
  <si>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</si>
  <si>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</si>
  <si>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</si>
  <si>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</si>
  <si>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</si>
  <si>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</si>
  <si>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</si>
  <si>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</si>
  <si>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</si>
  <si>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</si>
  <si>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</si>
  <si>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</si>
  <si>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</si>
  <si>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</si>
  <si>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</si>
  <si>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</si>
  <si>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</si>
  <si>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</si>
  <si>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</si>
  <si>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</si>
  <si>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</si>
  <si>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</si>
  <si>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</si>
  <si>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</si>
  <si>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</si>
  <si>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</si>
  <si>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</si>
  <si>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</si>
  <si>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</si>
  <si>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</si>
  <si>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</si>
  <si>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</si>
  <si>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</si>
  <si>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</si>
  <si>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</si>
  <si>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</si>
  <si>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</si>
  <si>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</si>
  <si>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</si>
  <si>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</si>
  <si>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</si>
  <si>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</si>
  <si>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</si>
  <si>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</si>
  <si>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</si>
  <si>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</si>
  <si>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</si>
  <si>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</si>
  <si>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</si>
  <si>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</si>
  <si>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</si>
  <si>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</si>
  <si>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</si>
  <si>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</si>
  <si>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</si>
  <si>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</si>
  <si>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</si>
  <si>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</si>
  <si>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</si>
  <si>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</si>
  <si>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</si>
  <si>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</si>
  <si>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</si>
  <si>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</si>
  <si>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</si>
  <si>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</si>
  <si>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</si>
  <si>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</si>
  <si>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</si>
  <si>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</si>
  <si>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</si>
  <si>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</si>
  <si>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</si>
  <si>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</si>
  <si>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</si>
  <si>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</si>
  <si>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</si>
  <si>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</si>
  <si>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</si>
  <si>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</si>
  <si>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</si>
  <si>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</si>
  <si>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</si>
  <si>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</si>
  <si>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</si>
  <si>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</si>
  <si>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</si>
  <si>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</si>
  <si>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</si>
  <si>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</si>
  <si>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</si>
  <si>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</si>
  <si>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</si>
  <si>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</si>
  <si>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</si>
  <si>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</si>
  <si>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</si>
  <si>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</si>
  <si>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</si>
  <si>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</si>
  <si>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</si>
  <si>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</si>
  <si>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</si>
  <si>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</si>
  <si>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</si>
  <si>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</si>
  <si>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</si>
  <si>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</si>
  <si>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</si>
  <si>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</si>
  <si>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</si>
  <si>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</si>
  <si>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</si>
  <si>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</si>
  <si>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</si>
  <si>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</si>
  <si>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</si>
  <si>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</si>
  <si>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</si>
  <si>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</si>
  <si>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</si>
  <si>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</si>
  <si>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</si>
  <si>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</si>
  <si>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</si>
  <si>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</si>
  <si>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</si>
  <si>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</si>
  <si>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</si>
  <si>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</si>
  <si>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</si>
  <si>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</si>
  <si>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</si>
  <si>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</si>
  <si>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</si>
  <si>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</si>
  <si>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</si>
  <si>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</si>
  <si>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</si>
  <si>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</si>
  <si>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</si>
  <si>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</si>
  <si>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</si>
  <si>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</si>
  <si>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</si>
  <si>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</si>
  <si>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</si>
  <si>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</si>
  <si>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</si>
  <si>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</si>
  <si>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</si>
  <si>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</si>
  <si>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</si>
  <si>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</si>
  <si>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</si>
  <si>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</si>
  <si>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</si>
  <si>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</si>
  <si>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</si>
  <si>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</si>
  <si>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</si>
  <si>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</si>
  <si>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</si>
  <si>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</si>
  <si>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</si>
  <si>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</si>
  <si>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</si>
  <si>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</si>
  <si>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</si>
  <si>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</si>
  <si>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</si>
  <si>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</si>
  <si>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</si>
  <si>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</si>
  <si>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</si>
  <si>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</si>
  <si>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</si>
  <si>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</si>
  <si>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</si>
  <si>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</si>
  <si>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</si>
  <si>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</si>
  <si>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</si>
  <si>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</si>
  <si>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</si>
  <si>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</si>
  <si>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</si>
  <si>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</si>
  <si>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</si>
  <si>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</si>
  <si>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</si>
  <si>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</si>
  <si>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</si>
  <si>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</si>
  <si>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</si>
  <si>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</si>
  <si>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</si>
  <si>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</si>
  <si>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</si>
  <si>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</si>
  <si>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</si>
  <si>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</si>
  <si>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</si>
  <si>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</si>
  <si>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</si>
  <si>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</si>
  <si>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</si>
  <si>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</si>
  <si>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</si>
  <si>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</si>
  <si>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</si>
  <si>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</si>
  <si>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</si>
  <si>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</si>
  <si>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</si>
  <si>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</si>
  <si>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</si>
  <si>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</si>
  <si>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</si>
  <si>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</si>
  <si>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</si>
  <si>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</si>
  <si>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</si>
  <si>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</si>
  <si>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</si>
  <si>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</si>
  <si>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</si>
  <si>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</si>
  <si>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</si>
  <si>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</si>
  <si>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</si>
  <si>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</si>
  <si>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</si>
  <si>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</si>
  <si>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</si>
  <si>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</si>
  <si>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</si>
  <si>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</si>
  <si>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</si>
  <si>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</si>
  <si>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</si>
  <si>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</si>
  <si>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</si>
  <si>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</si>
  <si>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</si>
  <si>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</si>
  <si>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</si>
  <si>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</si>
  <si>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</si>
  <si>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</si>
  <si>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</si>
  <si>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</si>
  <si>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</si>
  <si>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</si>
  <si>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</si>
  <si>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</si>
  <si>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</si>
  <si>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</si>
  <si>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</si>
  <si>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</si>
  <si>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</si>
  <si>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</si>
  <si>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</si>
  <si>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</si>
  <si>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</si>
  <si>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</si>
  <si>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</si>
  <si>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</si>
  <si>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</si>
  <si>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</si>
  <si>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</si>
  <si>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</si>
  <si>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</si>
  <si>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</si>
  <si>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</si>
  <si>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</si>
  <si>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</si>
  <si>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</si>
  <si>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</si>
  <si>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</si>
  <si>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</si>
  <si>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</si>
  <si>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</si>
  <si>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</si>
  <si>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</si>
  <si>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</si>
  <si>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</si>
  <si>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</si>
  <si>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</si>
  <si>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</si>
  <si>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</si>
  <si>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</si>
  <si>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</si>
  <si>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</si>
  <si>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</si>
  <si>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</si>
  <si>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</si>
  <si>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</si>
  <si>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</si>
  <si>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</si>
  <si>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</si>
  <si>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</si>
  <si>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</si>
  <si>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</si>
  <si>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</si>
  <si>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</si>
  <si>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</si>
  <si>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</si>
  <si>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</si>
  <si>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</si>
  <si>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</si>
  <si>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</si>
  <si>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</si>
  <si>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</si>
  <si>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</si>
  <si>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</si>
  <si>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</si>
  <si>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</si>
  <si>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</si>
  <si>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</si>
  <si>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</si>
  <si>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</si>
  <si>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</si>
  <si>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</si>
  <si>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</si>
  <si>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</si>
  <si>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</si>
  <si>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</si>
  <si>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</si>
  <si>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</si>
  <si>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</si>
  <si>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</si>
  <si>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</si>
  <si>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</si>
  <si>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</si>
  <si>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</si>
  <si>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</si>
  <si>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</si>
  <si>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</si>
  <si>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</si>
  <si>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</si>
  <si>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</si>
  <si>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</si>
  <si>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</si>
  <si>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</si>
  <si>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</si>
  <si>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</si>
  <si>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</si>
  <si>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</si>
  <si>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</si>
  <si>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</si>
  <si>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</si>
  <si>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</si>
  <si>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</si>
  <si>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</si>
  <si>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</si>
  <si>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</si>
  <si>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</si>
  <si>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</si>
  <si>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</si>
  <si>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</si>
  <si>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</si>
  <si>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</si>
  <si>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</si>
  <si>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</si>
  <si>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</si>
  <si>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</si>
  <si>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</si>
  <si>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</si>
  <si>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</si>
  <si>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</si>
  <si>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</si>
  <si>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</si>
  <si>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</si>
  <si>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</si>
  <si>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</si>
  <si>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</si>
  <si>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</si>
  <si>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</si>
  <si>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</si>
  <si>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</si>
  <si>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</si>
  <si>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</si>
  <si>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</si>
  <si>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</si>
  <si>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</si>
  <si>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</si>
  <si>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</si>
  <si>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</si>
  <si>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</si>
  <si>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</si>
  <si>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</si>
  <si>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</si>
  <si>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</si>
  <si>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</si>
  <si>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</si>
  <si>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</si>
  <si>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</si>
  <si>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</si>
  <si>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</si>
  <si>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</si>
  <si>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</si>
  <si>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</si>
  <si>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</si>
  <si>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</si>
  <si>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</si>
  <si>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</si>
  <si>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</si>
  <si>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</si>
  <si>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</si>
  <si>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</si>
  <si>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</si>
  <si>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</si>
  <si>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</si>
  <si>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</si>
  <si>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</si>
  <si>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</si>
  <si>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</si>
  <si>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</si>
  <si>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</si>
  <si>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</si>
  <si>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</si>
  <si>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</si>
  <si>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</si>
  <si>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</si>
  <si>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</si>
  <si>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</si>
  <si>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</si>
  <si>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</si>
  <si>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</si>
  <si>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</si>
  <si>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</si>
  <si>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</si>
  <si>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</si>
  <si>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</si>
  <si>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</si>
  <si>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</si>
  <si>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</si>
  <si>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</si>
  <si>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</si>
  <si>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</si>
  <si>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</si>
  <si>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</si>
  <si>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</si>
  <si>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</si>
  <si>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</si>
  <si>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</si>
  <si>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</si>
  <si>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</si>
  <si>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</si>
  <si>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</si>
  <si>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</si>
  <si>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</si>
  <si>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</si>
  <si>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</si>
  <si>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</si>
  <si>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</si>
  <si>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</si>
  <si>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</si>
  <si>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</si>
  <si>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</si>
  <si>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</si>
  <si>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</si>
  <si>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</si>
  <si>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</si>
  <si>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</si>
  <si>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</si>
  <si>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</si>
  <si>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</si>
  <si>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</si>
  <si>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</si>
  <si>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</si>
  <si>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</si>
  <si>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</si>
  <si>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</si>
  <si>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</si>
  <si>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</si>
  <si>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</si>
  <si>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</si>
  <si>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</si>
  <si>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</si>
  <si>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</si>
  <si>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</si>
  <si>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</si>
  <si>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</si>
  <si>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</si>
  <si>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</si>
  <si>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</si>
  <si>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</si>
  <si>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</si>
  <si>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</si>
  <si>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</si>
  <si>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</si>
  <si>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</si>
  <si>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</si>
  <si>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</si>
  <si>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</si>
  <si>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</si>
  <si>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</si>
  <si>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</si>
  <si>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</si>
  <si>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</si>
  <si>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</si>
  <si>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</si>
  <si>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</si>
  <si>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</si>
  <si>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</si>
  <si>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</si>
  <si>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</si>
  <si>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</si>
  <si>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</si>
  <si>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</si>
  <si>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</si>
  <si>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</si>
  <si>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</si>
  <si>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</si>
  <si>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</si>
  <si>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</si>
  <si>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</si>
  <si>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</si>
  <si>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</si>
  <si>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</si>
  <si>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</si>
  <si>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</si>
  <si>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</si>
  <si>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</si>
  <si>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</si>
  <si>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</si>
  <si>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</si>
  <si>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</si>
  <si>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</si>
  <si>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</si>
  <si>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</si>
  <si>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</si>
  <si>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</si>
  <si>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</si>
  <si>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</si>
  <si>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</si>
  <si>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</si>
  <si>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</si>
  <si>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</si>
  <si>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</si>
  <si>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</si>
  <si>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</si>
  <si>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</si>
  <si>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</si>
  <si>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</si>
  <si>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</si>
  <si>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</si>
  <si>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</si>
  <si>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</si>
  <si>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</si>
  <si>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</si>
  <si>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</si>
  <si>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</si>
  <si>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</si>
  <si>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</si>
  <si>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</si>
  <si>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</si>
  <si>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</si>
  <si>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</si>
  <si>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</si>
  <si>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</si>
  <si>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</si>
  <si>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</si>
  <si>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</si>
  <si>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</si>
  <si>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</si>
  <si>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</si>
  <si>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</si>
  <si>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</si>
  <si>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</si>
  <si>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</si>
  <si>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</si>
  <si>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</si>
  <si>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</si>
  <si>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</si>
  <si>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</si>
  <si>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</si>
  <si>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</si>
  <si>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</si>
  <si>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</si>
  <si>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</si>
  <si>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</si>
  <si>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</si>
  <si>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</si>
  <si>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</si>
  <si>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</si>
  <si>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</si>
  <si>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</si>
  <si>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</si>
  <si>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</si>
  <si>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</si>
  <si>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</si>
  <si>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</si>
  <si>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</si>
  <si>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</si>
  <si>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</si>
  <si>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</si>
  <si>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</si>
  <si>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</si>
  <si>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</si>
  <si>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</si>
  <si>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</si>
  <si>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</si>
  <si>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</si>
  <si>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</si>
  <si>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</si>
  <si>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</si>
  <si>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</si>
  <si>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</si>
  <si>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</si>
  <si>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</si>
  <si>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</si>
  <si>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</si>
  <si>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</si>
  <si>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</si>
  <si>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</si>
  <si>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</si>
  <si>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</si>
  <si>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</si>
  <si>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</si>
  <si>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</si>
  <si>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</si>
  <si>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</si>
  <si>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</si>
  <si>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</si>
  <si>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</si>
  <si>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</si>
  <si>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</si>
  <si>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</si>
  <si>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</si>
  <si>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</si>
  <si>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</si>
  <si>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</si>
  <si>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</si>
  <si>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</si>
  <si>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</si>
  <si>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</si>
  <si>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</si>
  <si>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</si>
  <si>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</si>
  <si>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</si>
  <si>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</si>
  <si>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</si>
  <si>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</si>
  <si>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</si>
  <si>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</si>
  <si>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</si>
  <si>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</si>
  <si>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</si>
  <si>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</si>
  <si>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</si>
  <si>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</si>
  <si>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</si>
  <si>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</si>
  <si>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</si>
  <si>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</si>
  <si>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</si>
  <si>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</si>
  <si>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</si>
  <si>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</si>
  <si>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</si>
  <si>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</si>
  <si>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</si>
  <si>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</si>
  <si>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</si>
  <si>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</si>
  <si>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</si>
  <si>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</si>
  <si>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</si>
  <si>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</si>
  <si>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</si>
  <si>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</si>
  <si>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</si>
  <si>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</si>
  <si>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</si>
  <si>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</si>
  <si>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</si>
  <si>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</si>
  <si>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</si>
  <si>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</si>
  <si>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</si>
  <si>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</si>
  <si>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</si>
  <si>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</si>
  <si>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</si>
  <si>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</si>
  <si>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</si>
  <si>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</si>
  <si>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</si>
  <si>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</si>
  <si>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</si>
  <si>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</si>
  <si>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</si>
  <si>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</si>
  <si>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</si>
  <si>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</si>
  <si>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</si>
  <si>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</si>
  <si>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</si>
  <si>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</si>
  <si>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</si>
  <si>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</si>
  <si>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</si>
  <si>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</si>
  <si>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</si>
  <si>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</si>
  <si>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</si>
  <si>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</si>
  <si>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</si>
  <si>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</si>
  <si>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</si>
  <si>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</si>
  <si>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</si>
  <si>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</si>
  <si>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</si>
  <si>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</si>
  <si>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</si>
  <si>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</si>
  <si>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</si>
  <si>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</si>
  <si>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</si>
  <si>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</si>
  <si>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</si>
  <si>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</si>
  <si>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</si>
  <si>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</si>
  <si>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</si>
  <si>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</si>
  <si>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</si>
  <si>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</si>
  <si>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</si>
  <si>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</si>
  <si>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</si>
  <si>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</si>
  <si>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</si>
  <si>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</si>
  <si>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</si>
  <si>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</si>
  <si>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</si>
  <si>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</si>
  <si>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</si>
  <si>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</si>
  <si>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</si>
  <si>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</si>
  <si>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</si>
  <si>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</si>
  <si>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</si>
  <si>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</si>
  <si>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</si>
  <si>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</si>
  <si>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</si>
  <si>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</si>
  <si>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</si>
  <si>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</si>
  <si>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</si>
  <si>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</si>
  <si>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</si>
  <si>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</si>
  <si>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</si>
  <si>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</si>
  <si>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</si>
  <si>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</si>
  <si>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</si>
  <si>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</si>
  <si>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</si>
  <si>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</si>
  <si>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</si>
  <si>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</si>
  <si>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</si>
  <si>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</si>
  <si>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</si>
  <si>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</si>
  <si>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</si>
  <si>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</si>
  <si>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</si>
  <si>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</si>
  <si>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</si>
  <si>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</si>
  <si>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</si>
  <si>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</si>
  <si>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</si>
  <si>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</si>
  <si>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</si>
  <si>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</si>
  <si>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</si>
  <si>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</si>
  <si>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</si>
  <si>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</si>
  <si>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</si>
  <si>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</si>
  <si>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</si>
  <si>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</si>
  <si>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</si>
  <si>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</si>
  <si>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</si>
  <si>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</si>
  <si>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</si>
  <si>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</si>
  <si>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</si>
  <si>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</si>
  <si>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</si>
  <si>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</si>
  <si>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</si>
  <si>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</si>
  <si>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</si>
  <si>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</si>
  <si>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</si>
  <si>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</si>
  <si>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</si>
  <si>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</si>
  <si>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</si>
  <si>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</si>
  <si>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</si>
  <si>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</si>
  <si>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</si>
  <si>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</si>
  <si>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</si>
  <si>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</si>
  <si>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</si>
  <si>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</si>
  <si>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</si>
  <si>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</si>
  <si>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</si>
  <si>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</si>
  <si>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</si>
  <si>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</si>
  <si>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</si>
  <si>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</si>
  <si>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</si>
  <si>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</si>
  <si>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</si>
  <si>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</si>
  <si>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</si>
  <si>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</si>
  <si>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</si>
  <si>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</si>
  <si>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</si>
  <si>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</si>
  <si>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</si>
  <si>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</si>
  <si>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</si>
  <si>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</si>
  <si>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</si>
  <si>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</si>
  <si>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</si>
  <si>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</si>
  <si>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</si>
  <si>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</si>
  <si>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</si>
  <si>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</si>
  <si>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</si>
  <si>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</si>
  <si>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</si>
  <si>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</si>
  <si>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</si>
  <si>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</si>
  <si>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</si>
  <si>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</si>
  <si>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</si>
  <si>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</si>
  <si>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</si>
  <si>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</si>
  <si>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</si>
  <si>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</si>
  <si>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</si>
  <si>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</si>
  <si>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</si>
  <si>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</si>
  <si>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</si>
  <si>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</si>
  <si>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</si>
  <si>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</si>
  <si>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</si>
  <si>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</si>
  <si>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</si>
  <si>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</si>
  <si>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</si>
  <si>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</si>
  <si>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</si>
  <si>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</si>
  <si>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</si>
  <si>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</si>
  <si>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</si>
  <si>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</si>
  <si>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</si>
  <si>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</si>
  <si>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</si>
  <si>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</si>
  <si>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</si>
  <si>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</si>
  <si>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</si>
  <si>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</si>
  <si>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</si>
  <si>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</si>
  <si>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</si>
  <si>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</si>
  <si>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</si>
  <si>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</si>
  <si>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</si>
  <si>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</si>
  <si>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</si>
  <si>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</si>
  <si>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</si>
  <si>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</si>
  <si>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</si>
  <si>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</si>
  <si>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</si>
  <si>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</si>
  <si>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</si>
  <si>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</si>
  <si>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</si>
  <si>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</si>
  <si>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</si>
  <si>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</si>
  <si>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</si>
  <si>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</si>
  <si>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</si>
  <si>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</si>
  <si>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</si>
  <si>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</si>
  <si>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</si>
  <si>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</si>
  <si>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</si>
  <si>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</si>
  <si>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</si>
  <si>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</si>
  <si>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</si>
  <si>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</si>
  <si>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</si>
  <si>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</si>
  <si>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</si>
  <si>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</si>
  <si>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</si>
  <si>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</si>
  <si>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</si>
  <si>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</si>
  <si>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</si>
  <si>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</si>
  <si>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</si>
  <si>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</si>
  <si>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</si>
  <si>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</si>
  <si>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</si>
  <si>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</si>
  <si>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</si>
  <si>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</si>
  <si>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</si>
  <si>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</si>
  <si>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</si>
  <si>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</si>
  <si>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</si>
  <si>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</si>
  <si>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</si>
  <si>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</si>
  <si>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</si>
  <si>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</si>
  <si>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</si>
  <si>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</si>
  <si>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</si>
  <si>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</si>
  <si>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</si>
  <si>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</si>
  <si>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</si>
  <si>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</si>
  <si>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</si>
  <si>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</si>
  <si>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</si>
  <si>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</si>
  <si>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</si>
  <si>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</si>
  <si>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</si>
  <si>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</si>
  <si>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</si>
  <si>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</si>
  <si>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</si>
  <si>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</si>
  <si>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</si>
  <si>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</si>
  <si>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</si>
  <si>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</si>
  <si>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</si>
  <si>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</si>
  <si>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</si>
  <si>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</si>
  <si>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</si>
  <si>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</si>
  <si>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</si>
  <si>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</si>
  <si>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</si>
  <si>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</si>
  <si>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</si>
  <si>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</si>
  <si>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</si>
  <si>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</si>
  <si>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</si>
  <si>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</si>
  <si>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</si>
  <si>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</si>
  <si>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</si>
  <si>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</si>
  <si>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</si>
  <si>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</si>
  <si>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</si>
  <si>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</si>
  <si>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</si>
  <si>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</si>
  <si>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</si>
  <si>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</si>
  <si>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</si>
  <si>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</si>
  <si>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</si>
  <si>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</si>
  <si>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</si>
  <si>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</si>
  <si>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</si>
  <si>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</si>
  <si>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</si>
  <si>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</si>
  <si>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</si>
  <si>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</si>
  <si>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</si>
  <si>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</si>
  <si>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</si>
  <si>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</si>
  <si>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</si>
  <si>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</si>
  <si>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</si>
  <si>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</si>
  <si>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</si>
  <si>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</si>
  <si>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</si>
  <si>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</si>
  <si>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</si>
  <si>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</si>
  <si>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</si>
  <si>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</si>
  <si>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</si>
  <si>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</si>
  <si>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</si>
  <si>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</si>
  <si>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</si>
  <si>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</si>
  <si>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</si>
  <si>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</si>
  <si>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</si>
  <si>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</si>
  <si>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</si>
  <si>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</si>
  <si>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</si>
  <si>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</si>
  <si>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</si>
  <si>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</si>
  <si>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</si>
  <si>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</si>
  <si>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</si>
  <si>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</si>
  <si>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</si>
  <si>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</si>
  <si>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</si>
  <si>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</si>
  <si>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</si>
  <si>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</si>
  <si>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</si>
  <si>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</si>
  <si>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</si>
  <si>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</si>
  <si>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</si>
  <si>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</si>
  <si>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</si>
  <si>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</si>
  <si>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</si>
  <si>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</si>
  <si>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</si>
  <si>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</si>
  <si>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</si>
  <si>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</si>
  <si>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</si>
  <si>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</si>
  <si>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</si>
  <si>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</si>
  <si>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</si>
  <si>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</si>
  <si>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</si>
  <si>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</si>
  <si>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</si>
  <si>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</si>
  <si>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</si>
  <si>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</si>
  <si>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</si>
  <si>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</si>
  <si>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</si>
  <si>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</si>
  <si>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</si>
  <si>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</si>
  <si>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</si>
  <si>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</si>
  <si>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</si>
  <si>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</si>
  <si>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</si>
  <si>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</si>
  <si>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</si>
  <si>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</si>
  <si>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</si>
  <si>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</si>
  <si>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</si>
  <si>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</si>
  <si>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</si>
  <si>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</si>
  <si>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</si>
  <si>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</si>
  <si>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</si>
  <si>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</si>
  <si>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</si>
  <si>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</si>
  <si>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</si>
  <si>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</si>
  <si>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</si>
  <si>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</si>
  <si>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</si>
  <si>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</si>
  <si>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</si>
  <si>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</si>
  <si>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</si>
  <si>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</si>
  <si>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</si>
  <si>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</si>
  <si>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</si>
  <si>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</si>
  <si>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</si>
  <si>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</si>
  <si>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</si>
  <si>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</si>
  <si>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</si>
  <si>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</si>
  <si>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</si>
  <si>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</si>
  <si>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</si>
  <si>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</si>
  <si>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</si>
  <si>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</si>
  <si>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</si>
  <si>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</si>
  <si>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</si>
  <si>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</si>
  <si>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</si>
  <si>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</si>
  <si>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</si>
  <si>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</si>
  <si>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</si>
  <si>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</si>
  <si>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</si>
  <si>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</si>
  <si>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</si>
  <si>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</si>
  <si>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</si>
  <si>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</si>
  <si>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</si>
  <si>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</si>
  <si>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</si>
  <si>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</si>
  <si>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</si>
  <si>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</si>
  <si>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</si>
  <si>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</si>
  <si>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</si>
  <si>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</si>
  <si>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</si>
  <si>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</si>
  <si>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</si>
  <si>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</si>
  <si>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</si>
  <si>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</si>
  <si>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</si>
  <si>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</si>
  <si>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</si>
  <si>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</si>
  <si>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</si>
  <si>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</si>
  <si>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</si>
  <si>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</si>
  <si>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</si>
  <si>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</si>
  <si>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</si>
  <si>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</si>
  <si>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</si>
  <si>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</si>
  <si>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</si>
  <si>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</si>
  <si>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</si>
  <si>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</si>
  <si>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</si>
  <si>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</si>
  <si>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</si>
  <si>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</si>
  <si>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</si>
  <si>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</si>
  <si>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</si>
  <si>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</si>
  <si>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</si>
  <si>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</si>
  <si>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</si>
  <si>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</si>
  <si>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</si>
  <si>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</si>
  <si>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</si>
  <si>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</si>
  <si>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</si>
  <si>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</si>
  <si>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</si>
  <si>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</si>
  <si>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</si>
  <si>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</si>
  <si>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</si>
  <si>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</si>
  <si>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</si>
  <si>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</si>
  <si>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</si>
  <si>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</si>
  <si>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</si>
  <si>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</si>
  <si>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</si>
  <si>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</si>
  <si>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</si>
  <si>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</si>
  <si>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</si>
  <si>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</si>
  <si>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</si>
  <si>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</si>
  <si>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</si>
  <si>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</si>
  <si>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</si>
  <si>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</si>
  <si>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</si>
  <si>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</si>
  <si>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</si>
  <si>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</si>
  <si>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</si>
  <si>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</si>
  <si>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</si>
  <si>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</si>
  <si>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</si>
  <si>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</si>
  <si>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</si>
  <si>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</si>
  <si>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</si>
  <si>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</si>
  <si>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</si>
  <si>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</si>
  <si>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</si>
  <si>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</si>
  <si>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</si>
  <si>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</si>
  <si>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</si>
  <si>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</si>
  <si>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</si>
  <si>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</si>
  <si>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</si>
  <si>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</si>
  <si>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</si>
  <si>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</si>
  <si>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</si>
  <si>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</si>
  <si>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</si>
  <si>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</si>
  <si>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</si>
  <si>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</si>
  <si>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</si>
  <si>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</si>
  <si>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</si>
  <si>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</si>
  <si>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</si>
  <si>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</si>
  <si>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</si>
  <si>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</si>
  <si>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</si>
  <si>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</si>
  <si>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</si>
  <si>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</si>
  <si>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</si>
  <si>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</si>
  <si>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</si>
  <si>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</si>
  <si>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</si>
  <si>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</si>
  <si>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</si>
  <si>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</si>
  <si>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</si>
  <si>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</si>
  <si>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</si>
  <si>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</si>
  <si>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</si>
  <si>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</si>
  <si>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</si>
  <si>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</si>
  <si>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</si>
  <si>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</si>
  <si>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</si>
  <si>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</si>
  <si>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</si>
  <si>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</si>
  <si>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</si>
  <si>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</si>
  <si>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</si>
  <si>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</si>
  <si>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</si>
  <si>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</si>
  <si>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</si>
  <si>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</si>
  <si>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</si>
  <si>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</si>
  <si>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</si>
  <si>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</si>
  <si>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</si>
  <si>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</si>
  <si>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</si>
  <si>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</si>
  <si>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</si>
  <si>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</si>
  <si>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</si>
  <si>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</si>
  <si>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</si>
  <si>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</si>
  <si>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</si>
  <si>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</si>
  <si>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</si>
  <si>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</si>
  <si>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</si>
  <si>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</si>
  <si>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</si>
  <si>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</si>
  <si>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</si>
  <si>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</si>
  <si>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</si>
  <si>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</si>
  <si>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</si>
  <si>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</si>
  <si>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</si>
  <si>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</si>
  <si>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</si>
  <si>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</si>
  <si>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</si>
  <si>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</si>
  <si>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</si>
  <si>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</si>
  <si>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</si>
  <si>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</si>
  <si>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</si>
  <si>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</si>
  <si>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</si>
  <si>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</si>
  <si>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</si>
  <si>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</si>
  <si>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</si>
  <si>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</si>
  <si>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</si>
  <si>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</si>
  <si>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</si>
  <si>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</si>
  <si>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</si>
  <si>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</si>
  <si>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</si>
  <si>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</si>
  <si>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</si>
  <si>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</si>
  <si>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</si>
  <si>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</si>
  <si>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</si>
  <si>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</si>
  <si>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</si>
  <si>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</si>
  <si>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</si>
  <si>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</si>
  <si>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</si>
  <si>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</si>
  <si>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</si>
  <si>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</si>
  <si>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</si>
  <si>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</si>
  <si>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</si>
  <si>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</si>
  <si>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</si>
  <si>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</si>
  <si>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</si>
  <si>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</si>
  <si>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</si>
  <si>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</si>
  <si>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</si>
  <si>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</si>
  <si>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</si>
  <si>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</si>
  <si>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</si>
  <si>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</si>
  <si>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</si>
  <si>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</si>
  <si>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</si>
  <si>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</si>
  <si>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</si>
  <si>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</si>
  <si>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</si>
  <si>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</si>
  <si>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</si>
  <si>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</si>
  <si>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</si>
  <si>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</si>
  <si>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</si>
  <si>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</si>
  <si>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</si>
  <si>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</si>
  <si>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</si>
  <si>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</si>
  <si>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</si>
  <si>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</si>
  <si>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</si>
  <si>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</si>
  <si>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</si>
  <si>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</si>
  <si>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</si>
  <si>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</si>
  <si>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</si>
  <si>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</si>
  <si>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</si>
  <si>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</si>
  <si>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</si>
  <si>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</si>
  <si>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</si>
  <si>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</si>
  <si>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</si>
  <si>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</si>
  <si>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</si>
  <si>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</si>
  <si>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</si>
  <si>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</si>
  <si>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</si>
  <si>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</si>
  <si>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</si>
  <si>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</si>
  <si>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</si>
  <si>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</si>
  <si>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</si>
  <si>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</si>
  <si>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</si>
  <si>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</si>
  <si>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</si>
  <si>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</si>
  <si>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</si>
  <si>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</si>
  <si>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</si>
  <si>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</si>
  <si>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</si>
  <si>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</si>
  <si>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</si>
  <si>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</si>
  <si>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</si>
  <si>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</si>
  <si>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</si>
  <si>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</si>
  <si>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</si>
  <si>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</si>
  <si>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</si>
  <si>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</si>
  <si>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</si>
  <si>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</si>
  <si>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</si>
  <si>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</si>
  <si>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</si>
  <si>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</si>
  <si>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</si>
  <si>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</si>
  <si>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</si>
  <si>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</si>
  <si>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</si>
  <si>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</si>
  <si>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</si>
  <si>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</si>
  <si>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</si>
  <si>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</si>
  <si>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</si>
  <si>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</si>
  <si>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</si>
  <si>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</si>
  <si>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</si>
  <si>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</si>
  <si>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</si>
  <si>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</si>
  <si>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</si>
  <si>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</si>
  <si>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</si>
  <si>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</si>
  <si>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</si>
  <si>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</si>
  <si>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</si>
  <si>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</si>
  <si>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</si>
  <si>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</si>
  <si>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</si>
  <si>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</si>
  <si>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</si>
  <si>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</si>
  <si>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</si>
  <si>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</si>
  <si>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</si>
  <si>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</si>
  <si>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</si>
  <si>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</si>
  <si>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</si>
  <si>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</si>
  <si>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</si>
  <si>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</si>
  <si>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</si>
  <si>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</si>
  <si>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</si>
  <si>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</si>
  <si>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</si>
  <si>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</si>
  <si>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</si>
  <si>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</si>
  <si>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</si>
  <si>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</si>
  <si>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</si>
  <si>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</si>
  <si>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</si>
  <si>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</si>
  <si>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</si>
  <si>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</si>
  <si>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</si>
  <si>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</si>
  <si>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</si>
  <si>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</si>
  <si>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</si>
  <si>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</si>
  <si>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</si>
  <si>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</si>
  <si>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</si>
  <si>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</si>
  <si>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</si>
  <si>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</si>
  <si>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</si>
  <si>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</si>
  <si>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</si>
  <si>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</si>
  <si>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</si>
  <si>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</si>
  <si>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</si>
  <si>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</si>
  <si>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</si>
  <si>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</si>
  <si>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</si>
  <si>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</si>
  <si>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</si>
  <si>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</si>
  <si>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</si>
  <si>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</si>
  <si>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</si>
  <si>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</si>
  <si>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</si>
  <si>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</si>
  <si>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</si>
  <si>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</si>
  <si>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</si>
  <si>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</si>
  <si>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</si>
  <si>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</si>
  <si>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</si>
  <si>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</si>
  <si>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</si>
  <si>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</si>
  <si>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</si>
  <si>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</si>
  <si>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</si>
  <si>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</si>
  <si>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</si>
  <si>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</si>
  <si>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</si>
  <si>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</si>
  <si>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</si>
  <si>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</si>
  <si>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</si>
  <si>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</si>
  <si>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</si>
  <si>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</si>
  <si>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</si>
  <si>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</si>
  <si>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</si>
  <si>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</si>
  <si>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</si>
  <si>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</si>
  <si>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</si>
  <si>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</si>
  <si>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</si>
  <si>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</si>
  <si>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</si>
  <si>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</si>
  <si>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</si>
  <si>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</si>
  <si>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</si>
  <si>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</si>
  <si>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</si>
  <si>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</si>
  <si>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</si>
  <si>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</si>
  <si>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</si>
  <si>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</si>
  <si>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</si>
  <si>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</si>
  <si>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</si>
  <si>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</si>
  <si>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</si>
  <si>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</si>
  <si>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</si>
  <si>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</si>
  <si>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</si>
  <si>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</si>
  <si>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</si>
  <si>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</si>
  <si>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</si>
  <si>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</si>
  <si>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</si>
  <si>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</si>
  <si>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</si>
  <si>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</si>
  <si>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</si>
  <si>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</si>
  <si>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</si>
  <si>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</si>
  <si>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</si>
  <si>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</si>
  <si>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</si>
  <si>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</si>
  <si>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</si>
  <si>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</si>
  <si>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</si>
  <si>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</si>
  <si>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</si>
  <si>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</si>
  <si>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</si>
  <si>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</si>
  <si>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</si>
  <si>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</si>
  <si>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</si>
  <si>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</si>
  <si>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</si>
  <si>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</si>
  <si>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</si>
  <si>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</si>
  <si>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</si>
  <si>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</si>
  <si>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</si>
  <si>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</si>
  <si>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</si>
  <si>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</si>
  <si>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</si>
  <si>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</si>
  <si>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</si>
  <si>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</si>
  <si>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</si>
  <si>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</si>
  <si>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</si>
  <si>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</si>
  <si>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</si>
  <si>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</si>
  <si>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</si>
  <si>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</si>
  <si>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</si>
  <si>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</si>
  <si>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</si>
  <si>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</si>
  <si>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</si>
  <si>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</si>
  <si>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</si>
  <si>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</si>
  <si>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</si>
  <si>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</si>
  <si>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</si>
  <si>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</si>
  <si>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</si>
  <si>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</si>
  <si>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</si>
  <si>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</si>
  <si>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</si>
  <si>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</si>
  <si>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</si>
  <si>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</si>
  <si>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</si>
  <si>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</si>
  <si>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</si>
  <si>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</si>
  <si>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</si>
  <si>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</si>
  <si>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</si>
  <si>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</si>
  <si>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</si>
  <si>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</si>
  <si>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</si>
  <si>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</si>
  <si>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</si>
  <si>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</si>
  <si>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</si>
  <si>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</si>
  <si>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</si>
  <si>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</si>
  <si>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</si>
  <si>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</si>
  <si>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</si>
  <si>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</si>
  <si>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</si>
  <si>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</si>
  <si>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</si>
  <si>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</si>
  <si>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</si>
  <si>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</si>
  <si>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</si>
  <si>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</si>
  <si>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</si>
  <si>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</si>
  <si>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</si>
  <si>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</si>
  <si>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</si>
  <si>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</si>
  <si>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</si>
  <si>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</si>
  <si>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</si>
  <si>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</si>
  <si>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</si>
  <si>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</si>
  <si>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</si>
  <si>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</si>
  <si>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</si>
  <si>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</si>
  <si>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</si>
  <si>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</si>
  <si>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</si>
  <si>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</si>
  <si>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</si>
  <si>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</si>
  <si>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</si>
  <si>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</si>
  <si>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</si>
  <si>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</si>
  <si>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</si>
  <si>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</si>
  <si>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</si>
  <si>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</si>
  <si>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</si>
  <si>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</si>
  <si>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</si>
  <si>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</si>
  <si>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</si>
  <si>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</si>
  <si>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</si>
  <si>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</si>
  <si>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</si>
  <si>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</si>
  <si>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</si>
  <si>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</si>
  <si>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</si>
  <si>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</si>
  <si>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</si>
  <si>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</si>
  <si>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</si>
  <si>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</si>
  <si>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</si>
  <si>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</si>
  <si>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</si>
  <si>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</si>
  <si>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</si>
  <si>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</si>
  <si>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</si>
  <si>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</si>
  <si>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</si>
  <si>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</si>
  <si>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</si>
  <si>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</si>
  <si>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</si>
  <si>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</si>
  <si>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</si>
  <si>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</si>
  <si>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</si>
  <si>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</si>
  <si>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</si>
  <si>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</si>
  <si>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</si>
  <si>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</si>
  <si>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</si>
  <si>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</si>
  <si>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</si>
  <si>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</si>
  <si>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</si>
  <si>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</si>
  <si>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</si>
  <si>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</si>
  <si>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</si>
  <si>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</si>
  <si>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</si>
  <si>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</si>
  <si>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</si>
  <si>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</si>
  <si>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</si>
  <si>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</si>
  <si>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</si>
  <si>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</si>
  <si>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</si>
  <si>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</si>
  <si>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</si>
  <si>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</si>
  <si>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</si>
  <si>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</si>
  <si>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</si>
  <si>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</si>
  <si>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</si>
  <si>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</si>
  <si>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</si>
  <si>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</si>
  <si>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</si>
  <si>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</si>
  <si>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</si>
  <si>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</si>
  <si>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</si>
  <si>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</si>
  <si>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</si>
  <si>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</si>
  <si>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</si>
  <si>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</si>
  <si>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</si>
  <si>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</si>
  <si>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</si>
  <si>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</si>
  <si>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</si>
  <si>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</si>
  <si>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</si>
  <si>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</si>
  <si>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</si>
  <si>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</si>
  <si>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</si>
  <si>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</si>
  <si>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</si>
  <si>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</si>
  <si>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</si>
  <si>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</si>
  <si>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</si>
  <si>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</si>
  <si>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</si>
  <si>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</si>
  <si>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</si>
  <si>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</si>
  <si>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</si>
  <si>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</si>
  <si>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</si>
  <si>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</si>
  <si>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</si>
  <si>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</si>
  <si>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</si>
  <si>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</si>
  <si>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</si>
  <si>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</si>
  <si>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</si>
  <si>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</si>
  <si>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</si>
  <si>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</si>
  <si>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</si>
  <si>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</si>
  <si>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</si>
  <si>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</si>
  <si>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</si>
  <si>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</si>
  <si>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</si>
  <si>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</si>
  <si>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</si>
  <si>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</si>
  <si>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</si>
  <si>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</si>
  <si>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</si>
  <si>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</si>
  <si>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</si>
  <si>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</si>
  <si>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</si>
  <si>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</si>
  <si>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</si>
  <si>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</si>
  <si>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</si>
  <si>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</si>
  <si>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</si>
  <si>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</si>
  <si>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</si>
  <si>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</si>
  <si>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</si>
  <si>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</si>
  <si>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</si>
  <si>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</si>
  <si>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</si>
  <si>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</si>
  <si>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</si>
  <si>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</si>
  <si>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</si>
  <si>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</si>
  <si>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</si>
  <si>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</si>
  <si>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</si>
  <si>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</si>
  <si>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</si>
  <si>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</si>
  <si>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</si>
  <si>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</si>
  <si>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</si>
  <si>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</si>
  <si>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</si>
  <si>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</si>
  <si>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</si>
  <si>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</si>
  <si>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</si>
  <si>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</si>
  <si>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</si>
  <si>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</si>
  <si>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</si>
  <si>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</si>
  <si>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</si>
  <si>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</si>
  <si>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</si>
  <si>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</si>
  <si>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</si>
  <si>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</si>
  <si>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</si>
  <si>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</si>
  <si>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</si>
  <si>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</si>
  <si>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</si>
  <si>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</si>
  <si>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</si>
  <si>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</si>
  <si>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</si>
  <si>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</si>
  <si>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</si>
  <si>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</si>
  <si>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</si>
  <si>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</si>
  <si>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</si>
  <si>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</si>
  <si>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</si>
  <si>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</si>
  <si>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</si>
  <si>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</si>
  <si>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</si>
  <si>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</si>
  <si>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</si>
  <si>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</si>
  <si>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</si>
  <si>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</si>
  <si>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</si>
  <si>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</si>
  <si>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</si>
  <si>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</si>
  <si>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</si>
  <si>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</si>
  <si>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</si>
  <si>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</si>
  <si>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</si>
  <si>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</si>
  <si>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</si>
  <si>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</si>
  <si>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</si>
  <si>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</si>
  <si>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</si>
  <si>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</si>
  <si>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</si>
  <si>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</si>
  <si>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</si>
  <si>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</si>
  <si>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</si>
  <si>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</si>
  <si>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</si>
  <si>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</si>
  <si>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</si>
  <si>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</si>
  <si>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</si>
  <si>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</si>
  <si>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</si>
  <si>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</si>
  <si>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</si>
  <si>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</si>
  <si>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</si>
  <si>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</si>
  <si>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</si>
  <si>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</si>
  <si>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</si>
  <si>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</si>
  <si>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</si>
  <si>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</si>
  <si>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</si>
  <si>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</si>
  <si>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</si>
  <si>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</si>
  <si>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</si>
  <si>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</si>
  <si>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</si>
  <si>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</si>
  <si>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</si>
  <si>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</si>
  <si>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</si>
  <si>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</si>
  <si>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</si>
  <si>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</si>
  <si>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</si>
  <si>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</si>
  <si>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</si>
  <si>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</si>
  <si>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</si>
  <si>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</si>
  <si>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</si>
  <si>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</si>
  <si>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</si>
  <si>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</si>
  <si>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</si>
  <si>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</si>
  <si>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</si>
  <si>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</si>
  <si>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</si>
  <si>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</si>
  <si>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</si>
  <si>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</si>
  <si>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</si>
  <si>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</si>
  <si>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</si>
  <si>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</si>
  <si>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</si>
  <si>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</si>
  <si>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</si>
  <si>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</si>
  <si>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</si>
  <si>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</si>
  <si>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</si>
  <si>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</si>
  <si>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</si>
  <si>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</si>
  <si>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</si>
  <si>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</si>
  <si>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</si>
  <si>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</si>
  <si>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</si>
  <si>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</si>
  <si>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</si>
  <si>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</si>
  <si>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</si>
  <si>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</si>
  <si>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</si>
  <si>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</si>
  <si>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</si>
  <si>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</si>
  <si>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</si>
  <si>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</si>
  <si>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</si>
  <si>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</si>
  <si>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</si>
  <si>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</si>
  <si>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</si>
  <si>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</si>
  <si>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</si>
  <si>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</si>
  <si>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</si>
  <si>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</si>
  <si>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</si>
  <si>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</si>
  <si>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</si>
  <si>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</si>
  <si>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</si>
  <si>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</si>
  <si>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</si>
  <si>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</si>
  <si>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</si>
  <si>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</si>
  <si>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</si>
  <si>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</si>
  <si>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</si>
  <si>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</si>
  <si>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</si>
  <si>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</si>
  <si>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</si>
  <si>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</si>
  <si>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</si>
  <si>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</si>
  <si>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</si>
  <si>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</si>
  <si>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</si>
  <si>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</si>
  <si>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</si>
  <si>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</si>
  <si>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</si>
  <si>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</si>
  <si>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</si>
  <si>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</si>
  <si>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</si>
  <si>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</si>
  <si>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</si>
  <si>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</si>
  <si>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</si>
  <si>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</si>
  <si>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</si>
  <si>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</si>
  <si>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</si>
  <si>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</si>
  <si>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</si>
  <si>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</si>
  <si>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</si>
  <si>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</si>
  <si>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</si>
  <si>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</si>
  <si>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</si>
  <si>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</si>
  <si>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</si>
  <si>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</si>
  <si>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</si>
  <si>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</si>
  <si>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</si>
  <si>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</si>
  <si>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</si>
  <si>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</si>
  <si>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</si>
  <si>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</si>
  <si>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</si>
  <si>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</si>
  <si>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</si>
  <si>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</si>
  <si>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</si>
  <si>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</si>
  <si>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</si>
  <si>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</si>
  <si>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</si>
  <si>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</si>
  <si>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</si>
  <si>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</si>
  <si>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</si>
  <si>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</si>
  <si>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</si>
  <si>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</si>
  <si>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</si>
  <si>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</si>
  <si>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</si>
  <si>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</si>
  <si>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</si>
  <si>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</si>
  <si>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</si>
  <si>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</si>
  <si>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</si>
  <si>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</si>
  <si>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</si>
  <si>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</si>
  <si>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</si>
  <si>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</si>
  <si>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</si>
  <si>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</si>
  <si>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</si>
  <si>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</si>
  <si>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</si>
  <si>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</si>
  <si>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</si>
  <si>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</si>
  <si>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</si>
  <si>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</si>
  <si>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</si>
  <si>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</si>
  <si>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</si>
  <si>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</si>
  <si>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</si>
  <si>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</si>
  <si>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</si>
  <si>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</si>
  <si>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</si>
  <si>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</si>
  <si>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</si>
  <si>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</si>
  <si>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</si>
  <si>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</si>
  <si>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</si>
  <si>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</si>
  <si>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</si>
  <si>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</si>
  <si>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</si>
  <si>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</si>
  <si>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</si>
  <si>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</si>
  <si>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</si>
  <si>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</si>
  <si>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</si>
  <si>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</si>
  <si>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</si>
  <si>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</si>
  <si>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</si>
  <si>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</si>
  <si>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</si>
  <si>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</si>
  <si>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</si>
  <si>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</si>
  <si>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</si>
  <si>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</si>
  <si>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</si>
  <si>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</si>
  <si>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</si>
  <si>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</si>
  <si>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</si>
  <si>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</si>
  <si>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</si>
  <si>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</si>
  <si>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</si>
  <si>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</si>
  <si>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</si>
  <si>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</si>
  <si>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</si>
  <si>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</si>
  <si>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</si>
  <si>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</si>
  <si>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</si>
  <si>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</si>
  <si>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</si>
  <si>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</si>
  <si>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</si>
  <si>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</si>
  <si>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</si>
  <si>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</si>
  <si>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</si>
  <si>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</si>
  <si>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</si>
  <si>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</si>
  <si>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</si>
  <si>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</si>
  <si>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</si>
  <si>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</si>
  <si>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</si>
  <si>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</si>
  <si>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</si>
  <si>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</si>
  <si>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</si>
  <si>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</si>
  <si>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</si>
  <si>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</si>
  <si>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</si>
  <si>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</si>
  <si>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</si>
  <si>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</si>
  <si>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</si>
  <si>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</si>
  <si>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</si>
  <si>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</si>
  <si>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</si>
  <si>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</si>
  <si>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</si>
  <si>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</si>
  <si>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</si>
  <si>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</si>
  <si>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</si>
  <si>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</si>
  <si>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</si>
  <si>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</si>
  <si>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</si>
  <si>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</si>
  <si>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</si>
  <si>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</si>
  <si>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</si>
  <si>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</si>
  <si>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</si>
  <si>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</si>
  <si>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</si>
  <si>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</si>
  <si>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</si>
  <si>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</si>
  <si>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</si>
  <si>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</si>
  <si>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</si>
  <si>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</si>
  <si>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</si>
  <si>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</si>
  <si>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</si>
  <si>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</si>
  <si>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</si>
  <si>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</si>
  <si>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</si>
  <si>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</si>
  <si>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</si>
  <si>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</si>
  <si>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</si>
  <si>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</si>
  <si>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</si>
  <si>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</si>
  <si>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</si>
  <si>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</si>
  <si>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</si>
  <si>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</si>
  <si>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</si>
  <si>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</si>
  <si>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</si>
  <si>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</si>
  <si>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</si>
  <si>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</si>
  <si>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</si>
  <si>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</si>
  <si>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</si>
  <si>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</si>
  <si>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</si>
  <si>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</si>
  <si>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</si>
  <si>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</si>
  <si>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</si>
  <si>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</si>
  <si>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</si>
  <si>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</si>
  <si>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</si>
  <si>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</si>
  <si>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</si>
  <si>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</si>
  <si>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</si>
  <si>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</si>
  <si>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</si>
  <si>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</si>
  <si>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</si>
  <si>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</si>
  <si>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</si>
  <si>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</si>
  <si>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</si>
  <si>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</si>
  <si>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</si>
  <si>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</si>
  <si>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</si>
  <si>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</si>
  <si>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</si>
  <si>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</si>
  <si>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</si>
  <si>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</si>
  <si>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</si>
  <si>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</si>
  <si>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</si>
  <si>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</si>
  <si>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</si>
  <si>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</si>
  <si>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</si>
  <si>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</si>
  <si>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</si>
  <si>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</si>
  <si>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</si>
  <si>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</si>
  <si>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</si>
  <si>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</si>
  <si>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</si>
  <si>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</si>
  <si>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</si>
  <si>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</si>
  <si>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</si>
  <si>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</si>
  <si>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</si>
  <si>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</si>
  <si>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</si>
  <si>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</si>
  <si>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</si>
  <si>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</si>
  <si>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</si>
  <si>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</si>
  <si>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</si>
  <si>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</si>
  <si>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</si>
  <si>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</si>
  <si>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</si>
  <si>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</si>
  <si>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</si>
  <si>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</si>
  <si>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</si>
  <si>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</si>
  <si>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</si>
  <si>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</si>
  <si>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</si>
  <si>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</si>
  <si>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</si>
  <si>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</si>
  <si>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</si>
  <si>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</si>
  <si>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</si>
  <si>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</si>
  <si>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</si>
  <si>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</si>
  <si>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</si>
  <si>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</si>
  <si>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</si>
  <si>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</si>
  <si>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</si>
  <si>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</si>
  <si>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</si>
  <si>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</si>
  <si>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</si>
  <si>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</si>
  <si>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</si>
  <si>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</si>
  <si>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</si>
  <si>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</si>
  <si>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</si>
  <si>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</si>
  <si>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</si>
  <si>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</si>
  <si>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</si>
  <si>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</si>
  <si>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</si>
  <si>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</si>
  <si>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</si>
  <si>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</si>
  <si>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</si>
  <si>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</si>
  <si>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</si>
  <si>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</si>
  <si>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</si>
  <si>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</si>
  <si>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</si>
  <si>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</si>
  <si>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</si>
  <si>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</si>
  <si>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</si>
  <si>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</si>
  <si>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</si>
  <si>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</si>
  <si>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</si>
  <si>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</si>
  <si>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</si>
  <si>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</si>
  <si>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</si>
  <si>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</si>
  <si>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</si>
  <si>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</si>
  <si>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</si>
  <si>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</si>
  <si>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</si>
  <si>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</si>
  <si>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</si>
  <si>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</si>
  <si>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</si>
  <si>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</si>
  <si>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</si>
  <si>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</si>
  <si>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</si>
  <si>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</si>
  <si>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</si>
  <si>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</si>
  <si>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</si>
  <si>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</si>
  <si>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</si>
  <si>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</si>
  <si>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</si>
  <si>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</si>
  <si>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</si>
  <si>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</si>
  <si>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</si>
  <si>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</si>
  <si>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</si>
  <si>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</si>
  <si>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</si>
  <si>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</si>
  <si>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</si>
  <si>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</si>
  <si>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</si>
  <si>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</si>
  <si>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</si>
  <si>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</si>
  <si>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</si>
  <si>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</si>
  <si>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</si>
  <si>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</si>
  <si>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</si>
  <si>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</si>
  <si>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</si>
  <si>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</si>
  <si>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</si>
  <si>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</si>
  <si>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</si>
  <si>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</si>
  <si>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</si>
  <si>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</si>
  <si>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</si>
  <si>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</si>
  <si>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</si>
  <si>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</si>
  <si>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</si>
  <si>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</si>
  <si>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</si>
  <si>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</si>
  <si>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</si>
  <si>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</si>
  <si>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</si>
  <si>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</si>
  <si>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</si>
  <si>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</si>
  <si>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</si>
  <si>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</si>
  <si>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</si>
  <si>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</si>
  <si>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</si>
  <si>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</si>
  <si>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</si>
  <si>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</si>
  <si>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</si>
  <si>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</si>
  <si>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</si>
  <si>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</si>
  <si>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</si>
  <si>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</si>
  <si>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</si>
  <si>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</si>
  <si>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</si>
  <si>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</si>
  <si>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</si>
  <si>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</si>
  <si>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</si>
  <si>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</si>
  <si>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</si>
  <si>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</si>
  <si>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</si>
  <si>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</si>
  <si>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</si>
  <si>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</si>
  <si>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</si>
  <si>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</si>
  <si>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</si>
  <si>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</si>
  <si>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</si>
  <si>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</si>
  <si>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</si>
  <si>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</si>
  <si>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</si>
  <si>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</si>
  <si>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</si>
  <si>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</si>
  <si>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</si>
  <si>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</si>
  <si>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</si>
  <si>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</si>
  <si>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</si>
  <si>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</si>
  <si>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</si>
  <si>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</si>
  <si>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</si>
  <si>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</si>
  <si>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</si>
  <si>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</si>
  <si>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</si>
  <si>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</si>
  <si>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</si>
  <si>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</si>
  <si>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</si>
  <si>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</si>
  <si>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</si>
  <si>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</si>
  <si>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</si>
  <si>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</si>
  <si>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</si>
  <si>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</si>
  <si>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</si>
  <si>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</si>
  <si>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</si>
  <si>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</si>
  <si>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</si>
  <si>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</si>
  <si>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</si>
  <si>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</si>
  <si>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</si>
  <si>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</si>
  <si>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</si>
  <si>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</si>
  <si>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</si>
  <si>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</si>
  <si>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</si>
  <si>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</si>
  <si>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</si>
  <si>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</si>
  <si>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</si>
  <si>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</si>
  <si>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</si>
  <si>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</si>
  <si>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</si>
  <si>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</si>
  <si>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</si>
  <si>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</si>
  <si>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</si>
  <si>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</si>
  <si>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</si>
  <si>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</si>
  <si>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</si>
  <si>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</si>
  <si>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</si>
  <si>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</si>
  <si>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</si>
  <si>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</si>
  <si>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</si>
  <si>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</si>
  <si>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</si>
  <si>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</si>
  <si>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</si>
  <si>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</si>
  <si>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</si>
  <si>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</si>
  <si>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</si>
  <si>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</si>
  <si>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</si>
  <si>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</si>
  <si>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</si>
  <si>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</si>
  <si>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</si>
  <si>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</si>
  <si>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</si>
  <si>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</si>
  <si>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</si>
  <si>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</si>
  <si>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</si>
  <si>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</si>
  <si>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</si>
  <si>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</si>
  <si>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</si>
  <si>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</si>
  <si>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</si>
  <si>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</si>
  <si>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</si>
  <si>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</si>
  <si>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</si>
  <si>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</si>
  <si>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</si>
  <si>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</si>
  <si>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</si>
  <si>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</si>
  <si>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</si>
  <si>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</si>
  <si>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</si>
  <si>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</si>
  <si>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</si>
  <si>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</si>
  <si>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</si>
  <si>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</si>
  <si>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</si>
  <si>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</si>
  <si>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</si>
  <si>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</si>
  <si>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</si>
  <si>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</si>
  <si>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</si>
  <si>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</si>
  <si>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</si>
  <si>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</si>
  <si>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</si>
  <si>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</si>
  <si>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</si>
  <si>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</si>
  <si>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</si>
  <si>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</si>
  <si>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</si>
  <si>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</si>
  <si>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</si>
  <si>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</si>
  <si>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</si>
  <si>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</si>
  <si>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</si>
  <si>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</si>
  <si>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</si>
  <si>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</si>
  <si>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</si>
  <si>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</si>
  <si>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</si>
  <si>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</si>
  <si>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</si>
  <si>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</si>
  <si>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</si>
  <si>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</si>
  <si>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</si>
  <si>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</si>
  <si>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</si>
  <si>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</si>
  <si>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</si>
  <si>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</si>
  <si>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</si>
  <si>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</si>
  <si>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</si>
  <si>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</si>
  <si>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</si>
  <si>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</si>
  <si>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</si>
  <si>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</si>
  <si>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</si>
  <si>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</si>
  <si>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</si>
  <si>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</si>
  <si>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</si>
  <si>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</si>
  <si>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</si>
  <si>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</si>
  <si>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</si>
  <si>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</si>
  <si>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</si>
  <si>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</si>
  <si>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</si>
  <si>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</si>
  <si>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</si>
  <si>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</si>
  <si>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</si>
  <si>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</si>
  <si>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</si>
  <si>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</si>
  <si>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</si>
  <si>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</si>
  <si>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</si>
  <si>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</si>
  <si>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</si>
  <si>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</si>
  <si>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</si>
  <si>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</si>
  <si>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</si>
  <si>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</si>
  <si>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</si>
  <si>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</si>
  <si>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</si>
  <si>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</si>
  <si>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</si>
  <si>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</si>
  <si>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</si>
  <si>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</si>
  <si>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</si>
  <si>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</si>
  <si>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</si>
  <si>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</si>
  <si>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</si>
  <si>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</si>
  <si>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</si>
  <si>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</si>
  <si>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</si>
  <si>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</si>
  <si>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</si>
  <si>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</si>
  <si>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</si>
  <si>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</si>
  <si>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</si>
  <si>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</si>
  <si>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</si>
  <si>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</si>
  <si>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</si>
  <si>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</si>
  <si>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</si>
  <si>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</si>
  <si>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</si>
  <si>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</si>
  <si>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</si>
  <si>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</si>
  <si>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</si>
  <si>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</si>
  <si>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</si>
  <si>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</si>
  <si>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</si>
  <si>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</si>
  <si>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</si>
  <si>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</si>
  <si>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</si>
  <si>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</si>
  <si>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</si>
  <si>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</si>
  <si>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</si>
  <si>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</si>
  <si>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</si>
  <si>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</si>
  <si>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</si>
  <si>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</si>
  <si>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</si>
  <si>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</si>
  <si>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</si>
  <si>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</si>
  <si>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</si>
  <si>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</si>
  <si>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</si>
  <si>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</si>
  <si>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</si>
  <si>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</si>
  <si>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</si>
  <si>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</si>
  <si>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</si>
  <si>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</si>
  <si>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</si>
  <si>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</si>
  <si>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</si>
  <si>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</si>
  <si>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</si>
  <si>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</si>
  <si>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</si>
  <si>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</si>
  <si>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</si>
  <si>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</si>
  <si>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</si>
  <si>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</si>
  <si>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</si>
  <si>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</si>
  <si>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</si>
  <si>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</si>
  <si>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</si>
  <si>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</si>
  <si>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</si>
  <si>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</si>
  <si>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</si>
  <si>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</si>
  <si>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</si>
  <si>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</si>
  <si>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</si>
  <si>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</si>
  <si>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</si>
  <si>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</si>
  <si>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</si>
  <si>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</si>
  <si>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</si>
  <si>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</si>
  <si>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</si>
  <si>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</si>
  <si>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</si>
  <si>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</si>
  <si>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</si>
  <si>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</si>
  <si>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</si>
  <si>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</si>
  <si>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</si>
  <si>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</si>
  <si>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</si>
  <si>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</si>
  <si>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</si>
  <si>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</si>
  <si>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</si>
  <si>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</si>
  <si>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</si>
  <si>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</si>
  <si>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</si>
  <si>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</si>
  <si>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</si>
  <si>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</si>
  <si>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</si>
  <si>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</si>
  <si>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</si>
  <si>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</si>
  <si>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</si>
  <si>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</si>
  <si>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</si>
  <si>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</si>
  <si>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</si>
  <si>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</si>
  <si>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</si>
  <si>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</si>
  <si>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</si>
  <si>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</si>
  <si>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</si>
  <si>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</si>
  <si>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</si>
  <si>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</si>
  <si>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</si>
  <si>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</si>
  <si>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</si>
  <si>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</si>
  <si>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</si>
  <si>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</si>
  <si>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</si>
  <si>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</si>
  <si>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</si>
  <si>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</si>
  <si>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</si>
  <si>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</si>
  <si>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</si>
  <si>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</si>
  <si>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</si>
  <si>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</si>
  <si>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</si>
  <si>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</si>
  <si>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</si>
  <si>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</si>
  <si>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</si>
  <si>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</si>
  <si>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</si>
  <si>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</si>
  <si>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</si>
  <si>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</si>
  <si>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</si>
  <si>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</si>
  <si>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</si>
  <si>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</si>
  <si>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</si>
  <si>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</si>
  <si>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</si>
  <si>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</si>
  <si>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</si>
  <si>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</si>
  <si>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</si>
  <si>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</si>
  <si>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</si>
  <si>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</si>
  <si>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</si>
  <si>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</si>
  <si>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</si>
  <si>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</si>
  <si>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</si>
  <si>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</si>
  <si>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</si>
  <si>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</si>
  <si>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</si>
  <si>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</si>
  <si>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</si>
  <si>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</si>
  <si>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</si>
  <si>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</si>
  <si>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</si>
  <si>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</si>
  <si>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</si>
  <si>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</si>
  <si>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</si>
  <si>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</si>
  <si>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</si>
  <si>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</si>
  <si>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</si>
  <si>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</si>
  <si>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</si>
  <si>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</si>
  <si>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</si>
  <si>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</si>
  <si>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</si>
  <si>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</si>
  <si>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</si>
  <si>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</si>
  <si>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</si>
  <si>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</si>
  <si>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</si>
  <si>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</si>
  <si>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</si>
  <si>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</si>
  <si>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</si>
  <si>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</si>
  <si>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</si>
  <si>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</si>
  <si>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</si>
  <si>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</si>
  <si>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</si>
  <si>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</si>
  <si>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</si>
  <si>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</si>
  <si>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</si>
  <si>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</si>
  <si>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</si>
  <si>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</si>
  <si>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</si>
  <si>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</si>
  <si>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</si>
  <si>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</si>
  <si>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</si>
  <si>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</si>
  <si>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</si>
  <si>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</si>
  <si>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</si>
  <si>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</si>
  <si>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</si>
  <si>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</si>
  <si>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</si>
  <si>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</si>
  <si>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</si>
  <si>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</si>
  <si>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</si>
  <si>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</si>
  <si>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</si>
  <si>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</si>
  <si>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</si>
  <si>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</si>
  <si>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</si>
  <si>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</si>
  <si>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</si>
  <si>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</si>
  <si>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</si>
  <si>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</si>
  <si>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</si>
  <si>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</si>
  <si>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</si>
  <si>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</si>
  <si>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</si>
  <si>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</si>
  <si>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</si>
  <si>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</si>
  <si>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</si>
  <si>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</si>
  <si>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</si>
  <si>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</si>
  <si>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</si>
  <si>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</si>
  <si>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</si>
  <si>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</si>
  <si>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</si>
  <si>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</si>
  <si>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</si>
  <si>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</si>
  <si>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</si>
  <si>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</si>
  <si>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</si>
  <si>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</si>
  <si>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</si>
  <si>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</si>
  <si>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</si>
  <si>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</si>
  <si>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</si>
  <si>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</si>
  <si>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</si>
  <si>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</si>
  <si>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</si>
  <si>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</si>
  <si>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</si>
  <si>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</si>
  <si>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</si>
  <si>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</si>
  <si>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</si>
  <si>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</si>
  <si>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</si>
  <si>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</si>
  <si>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</si>
  <si>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</si>
  <si>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</si>
  <si>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</si>
  <si>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</si>
  <si>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</si>
  <si>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</si>
  <si>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</si>
  <si>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</si>
  <si>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</si>
  <si>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</si>
  <si>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</si>
  <si>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</si>
  <si>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</si>
  <si>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</si>
  <si>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</si>
  <si>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</si>
  <si>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</si>
  <si>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</si>
  <si>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</si>
  <si>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</si>
  <si>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</si>
  <si>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</si>
  <si>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</si>
  <si>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</si>
  <si>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</si>
  <si>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</si>
  <si>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</si>
  <si>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</si>
  <si>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</si>
  <si>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</si>
  <si>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</si>
  <si>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</si>
  <si>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</si>
  <si>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</si>
  <si>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</si>
  <si>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</si>
  <si>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</si>
  <si>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</si>
  <si>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</si>
  <si>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</si>
  <si>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</si>
  <si>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</si>
  <si>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</si>
  <si>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</si>
  <si>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</si>
  <si>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</si>
  <si>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</si>
  <si>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</si>
  <si>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</si>
  <si>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</si>
  <si>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</si>
  <si>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</si>
  <si>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</si>
  <si>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</si>
  <si>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</si>
  <si>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</si>
  <si>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</si>
  <si>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</si>
  <si>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</si>
  <si>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</si>
  <si>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</si>
  <si>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</si>
  <si>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</si>
  <si>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</si>
  <si>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</si>
  <si>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</si>
  <si>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</si>
  <si>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</si>
  <si>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</si>
  <si>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</si>
  <si>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</si>
  <si>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</si>
  <si>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</si>
  <si>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</si>
  <si>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</si>
  <si>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</si>
  <si>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</si>
  <si>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</si>
  <si>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</si>
  <si>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</si>
  <si>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</si>
  <si>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</si>
  <si>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</si>
  <si>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</si>
  <si>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</si>
  <si>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</si>
  <si>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</si>
  <si>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</si>
  <si>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</si>
  <si>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</si>
  <si>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</si>
  <si>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</si>
  <si>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</si>
  <si>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</si>
  <si>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</si>
  <si>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</si>
  <si>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</si>
  <si>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</si>
  <si>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</si>
  <si>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</si>
  <si>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</si>
  <si>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</si>
  <si>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</si>
  <si>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</si>
  <si>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</si>
  <si>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</si>
  <si>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</si>
  <si>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</si>
  <si>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</si>
  <si>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</si>
  <si>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</si>
  <si>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</si>
  <si>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</si>
  <si>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</si>
  <si>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</si>
  <si>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</si>
  <si>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</si>
  <si>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</si>
  <si>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</si>
  <si>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</si>
  <si>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</si>
  <si>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</si>
  <si>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</si>
  <si>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</si>
  <si>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</si>
  <si>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</si>
  <si>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</si>
  <si>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</si>
  <si>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</si>
  <si>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</si>
  <si>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</si>
  <si>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</si>
  <si>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</si>
  <si>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</si>
  <si>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</si>
  <si>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</si>
  <si>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</si>
  <si>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</si>
  <si>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</si>
  <si>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</si>
  <si>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</si>
  <si>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</si>
  <si>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</si>
  <si>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</si>
  <si>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</si>
  <si>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</si>
  <si>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</si>
  <si>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</si>
  <si>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</si>
  <si>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</si>
  <si>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</si>
  <si>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</si>
  <si>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</si>
  <si>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</si>
  <si>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</si>
  <si>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</si>
  <si>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</si>
  <si>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</si>
  <si>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</si>
  <si>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</si>
  <si>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</si>
  <si>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</si>
  <si>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</si>
  <si>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</si>
  <si>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</si>
  <si>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</si>
  <si>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</si>
  <si>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</si>
  <si>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</si>
  <si>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</si>
  <si>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</si>
  <si>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</si>
  <si>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</si>
  <si>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</si>
  <si>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</si>
  <si>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</si>
  <si>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</si>
  <si>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</si>
  <si>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</si>
  <si>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</si>
  <si>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</si>
  <si>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</si>
  <si>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</si>
  <si>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</si>
  <si>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</si>
  <si>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</si>
  <si>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</si>
  <si>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</si>
  <si>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</si>
  <si>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</si>
  <si>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</si>
  <si>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</si>
  <si>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</si>
  <si>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</si>
  <si>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</si>
  <si>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</si>
  <si>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</si>
  <si>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</si>
  <si>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</si>
  <si>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</si>
  <si>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</si>
  <si>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</si>
  <si>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</si>
  <si>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</si>
  <si>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</si>
  <si>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</si>
  <si>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</si>
  <si>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</si>
  <si>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</si>
  <si>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</si>
  <si>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</si>
  <si>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</si>
  <si>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</si>
  <si>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</si>
  <si>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</si>
  <si>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</si>
  <si>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</si>
  <si>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</si>
  <si>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</si>
  <si>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</si>
  <si>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</si>
  <si>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</si>
  <si>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</si>
  <si>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</si>
  <si>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</si>
  <si>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</si>
  <si>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</si>
  <si>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</si>
  <si>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</si>
  <si>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</si>
  <si>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</si>
  <si>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</si>
  <si>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</si>
  <si>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</si>
  <si>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</si>
  <si>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</si>
  <si>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</si>
  <si>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</si>
  <si>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</si>
  <si>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</si>
  <si>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</si>
  <si>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</si>
  <si>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</si>
  <si>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</si>
  <si>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</si>
  <si>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</si>
  <si>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</si>
  <si>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</si>
  <si>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</si>
  <si>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</si>
  <si>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</si>
  <si>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</si>
  <si>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</si>
  <si>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</si>
  <si>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</si>
  <si>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</si>
  <si>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</si>
  <si>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</si>
  <si>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</si>
  <si>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</si>
  <si>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</si>
  <si>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</si>
  <si>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</si>
  <si>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</si>
  <si>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</si>
  <si>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</si>
  <si>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</si>
  <si>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</si>
  <si>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</si>
  <si>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</si>
  <si>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</si>
  <si>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</si>
  <si>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</si>
  <si>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</si>
  <si>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</si>
  <si>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</si>
  <si>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</si>
  <si>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</si>
  <si>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</si>
  <si>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</si>
  <si>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</si>
  <si>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</si>
  <si>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</si>
  <si>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</si>
  <si>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</si>
  <si>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</si>
  <si>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</si>
  <si>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</si>
  <si>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</si>
  <si>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</si>
  <si>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</si>
  <si>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</si>
  <si>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</si>
  <si>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</si>
  <si>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</si>
  <si>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</si>
  <si>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</si>
  <si>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</si>
  <si>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</si>
  <si>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</si>
  <si>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</si>
  <si>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</si>
  <si>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</si>
  <si>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</si>
  <si>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</si>
  <si>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</si>
  <si>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</si>
  <si>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</si>
  <si>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</si>
  <si>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</si>
  <si>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</si>
  <si>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</si>
  <si>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</si>
  <si>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</si>
  <si>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</si>
  <si>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</si>
  <si>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</si>
  <si>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</si>
  <si>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</si>
  <si>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</si>
  <si>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</si>
  <si>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</si>
  <si>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</si>
  <si>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</si>
  <si>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</si>
  <si>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</si>
  <si>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</si>
  <si>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</si>
  <si>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</si>
  <si>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</si>
  <si>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</si>
  <si>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</si>
  <si>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</si>
  <si>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</si>
  <si>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</si>
  <si>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</si>
  <si>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</si>
  <si>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</si>
  <si>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</si>
  <si>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</si>
  <si>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</si>
  <si>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</si>
  <si>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</si>
  <si>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</si>
  <si>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</si>
  <si>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</si>
  <si>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</si>
  <si>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</si>
  <si>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</si>
  <si>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</si>
  <si>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</si>
  <si>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</si>
  <si>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</si>
  <si>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</si>
  <si>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</si>
  <si>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</si>
  <si>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</si>
  <si>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</si>
  <si>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</si>
  <si>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</si>
  <si>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</si>
  <si>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</si>
  <si>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</si>
  <si>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</si>
  <si>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</si>
  <si>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</si>
  <si>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</si>
  <si>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</si>
  <si>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</si>
  <si>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</si>
  <si>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</si>
  <si>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</si>
  <si>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</si>
  <si>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</si>
  <si>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</si>
  <si>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</si>
  <si>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</si>
  <si>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</si>
  <si>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</si>
  <si>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</si>
  <si>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</si>
  <si>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</si>
  <si>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</si>
  <si>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</si>
  <si>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</si>
  <si>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</si>
  <si>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</si>
  <si>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</si>
  <si>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</si>
  <si>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</si>
  <si>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</si>
  <si>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</si>
  <si>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</si>
  <si>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</si>
  <si>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</si>
  <si>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</si>
  <si>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</si>
  <si>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</si>
  <si>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</si>
  <si>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</si>
  <si>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</si>
  <si>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</si>
  <si>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</si>
  <si>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</si>
  <si>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</si>
  <si>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</si>
  <si>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</si>
  <si>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</si>
  <si>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</si>
  <si>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</si>
  <si>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</si>
  <si>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</si>
  <si>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</si>
  <si>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</si>
  <si>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</si>
  <si>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</si>
  <si>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</si>
  <si>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</si>
  <si>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</si>
  <si>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</si>
  <si>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</si>
  <si>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</si>
  <si>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</si>
  <si>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</si>
  <si>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</si>
  <si>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</si>
  <si>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</si>
  <si>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</si>
  <si>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</si>
  <si>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</si>
  <si>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</si>
  <si>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</si>
  <si>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</si>
  <si>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</si>
  <si>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</si>
  <si>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</si>
  <si>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</si>
  <si>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</si>
  <si>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</si>
  <si>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</si>
  <si>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</si>
  <si>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</si>
  <si>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</si>
  <si>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</si>
  <si>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</si>
  <si>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</si>
  <si>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</si>
  <si>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</si>
  <si>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</si>
  <si>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</si>
  <si>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</si>
  <si>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</si>
  <si>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</si>
  <si>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</si>
  <si>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</si>
  <si>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</si>
  <si>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</si>
  <si>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</si>
  <si>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</si>
  <si>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</si>
  <si>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</si>
  <si>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</si>
  <si>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</si>
  <si>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</si>
  <si>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</si>
  <si>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</si>
  <si>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</si>
  <si>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</si>
  <si>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</si>
  <si>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</si>
  <si>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</si>
  <si>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</si>
  <si>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</si>
  <si>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</si>
  <si>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</si>
  <si>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</si>
  <si>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</si>
  <si>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</si>
  <si>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</si>
  <si>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</si>
  <si>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</si>
  <si>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</si>
  <si>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</si>
  <si>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</si>
  <si>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</si>
  <si>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</si>
  <si>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</si>
  <si>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</si>
  <si>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</si>
  <si>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</si>
  <si>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</si>
  <si>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</si>
  <si>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</si>
  <si>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</si>
  <si>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</si>
  <si>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</si>
  <si>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</si>
  <si>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</si>
  <si>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</si>
  <si>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</si>
  <si>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</si>
  <si>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</si>
  <si>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</si>
  <si>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</si>
  <si>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</si>
  <si>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</si>
  <si>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</si>
  <si>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</si>
  <si>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</si>
  <si>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</si>
  <si>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</si>
  <si>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</si>
  <si>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</si>
  <si>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</si>
  <si>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</si>
  <si>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</si>
  <si>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</si>
  <si>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</si>
  <si>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</si>
  <si>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</si>
  <si>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</si>
  <si>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</si>
  <si>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</si>
  <si>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</si>
  <si>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</si>
  <si>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</si>
  <si>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</si>
  <si>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</si>
  <si>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</si>
  <si>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</si>
  <si>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</si>
  <si>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</si>
  <si>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</si>
  <si>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</si>
  <si>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</si>
  <si>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</si>
  <si>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</si>
  <si>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</si>
  <si>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</si>
  <si>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</si>
  <si>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</si>
  <si>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</si>
  <si>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</si>
  <si>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</si>
  <si>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</si>
  <si>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</si>
  <si>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</si>
  <si>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</si>
  <si>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</si>
  <si>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</si>
  <si>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</si>
  <si>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</si>
  <si>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</si>
  <si>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</si>
  <si>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</si>
  <si>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</si>
  <si>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</si>
  <si>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</si>
  <si>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</si>
  <si>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</si>
  <si>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</si>
  <si>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</si>
  <si>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</si>
  <si>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</si>
  <si>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</si>
  <si>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</si>
  <si>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</si>
  <si>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</si>
  <si>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</si>
  <si>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</si>
  <si>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</si>
  <si>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</si>
  <si>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</si>
  <si>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</si>
  <si>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</si>
  <si>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</si>
  <si>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</si>
  <si>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</si>
  <si>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</si>
  <si>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</si>
  <si>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</si>
  <si>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</si>
  <si>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</si>
  <si>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</si>
  <si>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</si>
  <si>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</si>
  <si>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</si>
  <si>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</si>
  <si>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</si>
  <si>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</si>
  <si>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</si>
  <si>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</si>
  <si>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</si>
  <si>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</si>
  <si>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</si>
  <si>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</si>
  <si>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</si>
  <si>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</si>
  <si>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</si>
  <si>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</si>
  <si>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</si>
  <si>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</si>
  <si>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</si>
  <si>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</si>
  <si>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</si>
  <si>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</si>
  <si>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</si>
  <si>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</si>
  <si>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</si>
  <si>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</si>
  <si>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</si>
  <si>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</si>
  <si>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</si>
  <si>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</si>
  <si>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</si>
  <si>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</si>
  <si>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</si>
  <si>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</si>
  <si>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</si>
  <si>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</si>
  <si>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</si>
  <si>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</si>
  <si>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</si>
  <si>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</si>
  <si>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</si>
  <si>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</si>
  <si>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</si>
  <si>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</si>
  <si>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</si>
  <si>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</si>
  <si>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</si>
  <si>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</si>
  <si>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</si>
  <si>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</si>
  <si>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</si>
  <si>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</si>
  <si>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</si>
  <si>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</si>
  <si>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</si>
  <si>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</si>
  <si>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</si>
  <si>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</si>
  <si>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</si>
  <si>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</si>
  <si>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</si>
  <si>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</si>
  <si>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</si>
  <si>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</si>
  <si>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</si>
  <si>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</si>
  <si>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</si>
  <si>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</si>
  <si>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</si>
  <si>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</si>
  <si>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</si>
  <si>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</si>
  <si>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</si>
  <si>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</si>
  <si>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</si>
  <si>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</si>
  <si>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</si>
  <si>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</si>
  <si>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</si>
  <si>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</si>
  <si>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</si>
  <si>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</si>
  <si>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</si>
  <si>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</si>
  <si>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</si>
  <si>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</si>
  <si>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</si>
  <si>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</si>
  <si>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</si>
  <si>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</si>
  <si>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</si>
  <si>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</si>
  <si>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</si>
  <si>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</si>
  <si>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</si>
  <si>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</si>
  <si>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</si>
  <si>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</si>
  <si>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</si>
  <si>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</si>
  <si>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</si>
  <si>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</si>
  <si>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</si>
  <si>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</si>
  <si>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</si>
  <si>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</si>
  <si>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</si>
  <si>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</si>
  <si>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</si>
  <si>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</si>
  <si>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</si>
  <si>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</si>
  <si>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</si>
  <si>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</si>
  <si>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</si>
  <si>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</si>
  <si>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</si>
  <si>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</si>
  <si>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</si>
  <si>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</si>
  <si>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</si>
  <si>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</si>
  <si>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</si>
  <si>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</si>
  <si>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</si>
  <si>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</si>
  <si>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</si>
  <si>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</si>
  <si>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</si>
  <si>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</si>
  <si>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</si>
  <si>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</si>
  <si>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</si>
  <si>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</si>
  <si>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</si>
  <si>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</si>
  <si>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</si>
  <si>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</si>
  <si>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</si>
  <si>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</si>
  <si>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</si>
  <si>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</si>
  <si>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</si>
  <si>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</si>
  <si>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</si>
  <si>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</si>
  <si>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</si>
  <si>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</si>
  <si>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</si>
  <si>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</si>
  <si>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</si>
  <si>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</si>
  <si>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</si>
  <si>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</si>
  <si>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</si>
  <si>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</si>
  <si>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</si>
  <si>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</si>
  <si>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</si>
  <si>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</si>
  <si>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</si>
  <si>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</si>
  <si>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</si>
  <si>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</si>
  <si>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</si>
  <si>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</si>
  <si>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</si>
  <si>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</si>
  <si>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</si>
  <si>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</si>
  <si>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</si>
  <si>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</si>
  <si>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</si>
  <si>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</si>
  <si>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</si>
  <si>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</si>
  <si>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</si>
  <si>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</si>
  <si>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</si>
  <si>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</si>
  <si>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</si>
  <si>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</si>
  <si>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</si>
  <si>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</si>
  <si>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</si>
  <si>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</si>
  <si>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</si>
  <si>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</si>
  <si>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</si>
  <si>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</si>
  <si>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</si>
  <si>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</si>
  <si>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</si>
  <si>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</si>
  <si>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</si>
  <si>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</si>
  <si>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</si>
  <si>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</si>
  <si>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</si>
  <si>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</si>
  <si>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</si>
  <si>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</si>
  <si>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</si>
  <si>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</si>
  <si>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</si>
  <si>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</si>
  <si>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</si>
  <si>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</si>
  <si>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</si>
  <si>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</si>
  <si>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</si>
  <si>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</si>
  <si>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</si>
  <si>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</si>
  <si>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</si>
  <si>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</si>
  <si>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</si>
  <si>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</si>
  <si>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</si>
  <si>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</si>
  <si>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</si>
  <si>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</si>
  <si>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</si>
  <si>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</si>
  <si>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</si>
  <si>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</si>
  <si>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</si>
  <si>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</si>
  <si>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</si>
  <si>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</si>
  <si>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</si>
  <si>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</si>
  <si>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</si>
  <si>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</si>
  <si>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</si>
  <si>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</si>
  <si>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</si>
  <si>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</si>
  <si>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</si>
  <si>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</si>
  <si>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</si>
  <si>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</si>
  <si>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</si>
  <si>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</si>
  <si>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</si>
  <si>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</si>
  <si>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</si>
  <si>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</si>
  <si>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</si>
  <si>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</si>
  <si>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</si>
  <si>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</si>
  <si>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</si>
  <si>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</si>
  <si>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</si>
  <si>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</si>
  <si>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</si>
  <si>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</si>
  <si>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</si>
  <si>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</si>
  <si>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</si>
  <si>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</si>
  <si>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</si>
  <si>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</si>
  <si>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</si>
  <si>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</si>
  <si>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</si>
  <si>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</si>
  <si>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</si>
  <si>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</si>
  <si>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</si>
  <si>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</si>
  <si>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</si>
  <si>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</si>
  <si>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</si>
  <si>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</si>
  <si>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</si>
  <si>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</si>
  <si>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</si>
  <si>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</si>
  <si>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</si>
  <si>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</si>
  <si>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</si>
  <si>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</si>
  <si>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</si>
  <si>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</si>
  <si>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</si>
  <si>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</si>
  <si>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</si>
  <si>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</si>
  <si>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</si>
  <si>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</si>
  <si>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</si>
  <si>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</si>
  <si>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</si>
  <si>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</si>
  <si>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</si>
  <si>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</si>
  <si>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</si>
  <si>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</si>
  <si>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</si>
  <si>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</si>
  <si>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</si>
  <si>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</si>
  <si>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</si>
  <si>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</si>
  <si>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</si>
  <si>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</si>
  <si>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</si>
  <si>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</si>
  <si>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</si>
  <si>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</si>
  <si>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</si>
  <si>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</si>
  <si>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</si>
  <si>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</si>
  <si>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</si>
  <si>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</si>
  <si>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</si>
  <si>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</si>
  <si>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</si>
  <si>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</si>
  <si>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</si>
  <si>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</si>
  <si>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</si>
  <si>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</si>
  <si>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</si>
  <si>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</si>
  <si>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</si>
  <si>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</si>
  <si>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</si>
  <si>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</si>
  <si>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</si>
  <si>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</si>
  <si>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</si>
  <si>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</si>
  <si>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</si>
  <si>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</si>
  <si>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</si>
  <si>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</si>
  <si>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</si>
  <si>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</si>
  <si>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</si>
  <si>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</si>
  <si>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</si>
  <si>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</si>
  <si>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</si>
  <si>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</si>
  <si>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</si>
  <si>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</si>
  <si>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</si>
  <si>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</si>
  <si>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</si>
  <si>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</si>
  <si>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</si>
  <si>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</si>
  <si>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</si>
  <si>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</si>
  <si>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</si>
  <si>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</si>
  <si>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</si>
  <si>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</si>
  <si>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</si>
  <si>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</si>
  <si>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</si>
  <si>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</si>
  <si>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</si>
  <si>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</si>
  <si>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</si>
  <si>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</si>
  <si>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</si>
  <si>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</si>
  <si>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</si>
  <si>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</si>
  <si>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</si>
  <si>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</si>
  <si>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</si>
  <si>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</si>
  <si>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</si>
  <si>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</si>
  <si>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</si>
  <si>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</si>
  <si>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</si>
  <si>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</si>
  <si>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</si>
  <si>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</si>
  <si>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</si>
  <si>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</si>
  <si>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</si>
  <si>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</si>
  <si>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</si>
  <si>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</si>
  <si>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</si>
  <si>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</si>
  <si>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</si>
  <si>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</si>
  <si>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</si>
  <si>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</si>
  <si>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</si>
  <si>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</si>
  <si>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</si>
  <si>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</si>
  <si>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</si>
  <si>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</si>
  <si>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</si>
  <si>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</si>
  <si>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</si>
  <si>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</si>
  <si>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</si>
  <si>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</si>
  <si>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</si>
  <si>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</si>
  <si>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</si>
  <si>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</si>
  <si>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</si>
  <si>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</si>
  <si>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</si>
  <si>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</si>
  <si>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</si>
  <si>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</si>
  <si>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</si>
  <si>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</si>
  <si>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</si>
  <si>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</si>
  <si>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</si>
  <si>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</si>
  <si>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</si>
  <si>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</si>
  <si>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</si>
  <si>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</si>
  <si>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</si>
  <si>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</si>
  <si>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</si>
  <si>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</si>
  <si>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</si>
  <si>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</si>
  <si>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</si>
  <si>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</si>
  <si>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</si>
  <si>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</si>
  <si>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</si>
  <si>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</si>
  <si>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</si>
  <si>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</si>
  <si>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</si>
  <si>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</si>
  <si>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</si>
  <si>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</si>
  <si>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</si>
  <si>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</si>
  <si>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</si>
  <si>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</si>
  <si>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</si>
  <si>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</si>
  <si>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</si>
  <si>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</si>
  <si>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</si>
  <si>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</si>
  <si>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</si>
  <si>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</si>
  <si>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</si>
  <si>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</si>
  <si>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</si>
  <si>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</si>
  <si>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</si>
  <si>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</si>
  <si>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</si>
  <si>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</si>
  <si>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</si>
  <si>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</si>
  <si>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</si>
  <si>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</si>
  <si>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</si>
  <si>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</si>
  <si>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</si>
  <si>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</si>
  <si>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</si>
  <si>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</si>
  <si>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</si>
  <si>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</si>
  <si>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</si>
  <si>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</si>
  <si>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</si>
  <si>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</si>
  <si>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</si>
  <si>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</si>
  <si>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</si>
  <si>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</si>
  <si>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</si>
  <si>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</si>
  <si>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</si>
  <si>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</si>
  <si>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</si>
  <si>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</si>
  <si>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</si>
  <si>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</si>
  <si>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</si>
  <si>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</si>
  <si>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</si>
  <si>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</si>
  <si>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</si>
  <si>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</si>
  <si>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</si>
  <si>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</si>
  <si>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</si>
  <si>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</si>
  <si>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</si>
  <si>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</si>
  <si>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</si>
  <si>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</si>
  <si>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</si>
  <si>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</si>
  <si>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</si>
  <si>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</si>
  <si>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</si>
  <si>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</si>
  <si>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</si>
  <si>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</si>
  <si>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</si>
  <si>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</si>
  <si>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</si>
  <si>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</si>
  <si>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</si>
  <si>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</si>
  <si>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</si>
  <si>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</si>
  <si>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</si>
  <si>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</si>
  <si>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</si>
  <si>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</si>
  <si>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</si>
  <si>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</si>
  <si>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</si>
  <si>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</si>
  <si>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</si>
  <si>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</si>
  <si>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</si>
  <si>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</si>
  <si>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</si>
  <si>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</si>
  <si>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</si>
  <si>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</si>
  <si>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</si>
  <si>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</si>
  <si>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</si>
  <si>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</si>
  <si>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</si>
  <si>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</si>
  <si>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</si>
  <si>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</si>
  <si>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</si>
  <si>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</si>
  <si>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</si>
  <si>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</si>
  <si>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</si>
  <si>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</si>
  <si>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</si>
  <si>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</si>
  <si>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</si>
  <si>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</si>
  <si>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</si>
  <si>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</si>
  <si>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</si>
  <si>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</si>
  <si>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</si>
  <si>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</si>
  <si>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</si>
  <si>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</si>
  <si>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</si>
  <si>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</si>
  <si>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</si>
  <si>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</si>
  <si>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</si>
  <si>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</si>
  <si>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</si>
  <si>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</si>
  <si>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</si>
  <si>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</si>
  <si>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</si>
  <si>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</si>
  <si>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</si>
  <si>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</si>
  <si>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</si>
  <si>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</si>
  <si>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</si>
  <si>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</si>
  <si>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</si>
  <si>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</si>
  <si>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</si>
  <si>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</si>
  <si>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</si>
  <si>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</si>
  <si>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</si>
  <si>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</si>
  <si>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</si>
  <si>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</si>
  <si>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</si>
  <si>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</si>
  <si>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</si>
  <si>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</si>
  <si>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</si>
  <si>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</si>
  <si>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</si>
  <si>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</si>
  <si>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</si>
  <si>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</si>
  <si>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</si>
  <si>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</si>
  <si>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</si>
  <si>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</si>
  <si>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</si>
  <si>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</si>
  <si>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</si>
  <si>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</si>
  <si>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</si>
  <si>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</si>
  <si>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</si>
  <si>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</si>
  <si>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</si>
  <si>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</si>
  <si>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</si>
  <si>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</si>
  <si>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</si>
  <si>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</si>
  <si>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</si>
  <si>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</si>
  <si>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</si>
  <si>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</si>
  <si>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</si>
  <si>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</si>
  <si>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</si>
  <si>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</si>
  <si>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</si>
  <si>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</si>
  <si>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</si>
  <si>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</si>
  <si>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</si>
  <si>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</si>
  <si>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</si>
  <si>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</si>
  <si>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</si>
  <si>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</si>
  <si>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</si>
  <si>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</si>
  <si>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</si>
  <si>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</si>
  <si>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</si>
  <si>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</si>
  <si>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</si>
  <si>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</si>
  <si>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</si>
  <si>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</si>
  <si>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</si>
  <si>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</si>
  <si>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</si>
  <si>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</si>
  <si>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</si>
  <si>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</si>
  <si>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</si>
  <si>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</si>
  <si>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</si>
  <si>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</si>
  <si>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</si>
  <si>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</si>
  <si>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</si>
  <si>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</si>
  <si>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</si>
  <si>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</si>
  <si>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</si>
  <si>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</si>
  <si>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</si>
  <si>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</si>
  <si>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</si>
  <si>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</si>
  <si>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</si>
  <si>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</si>
  <si>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</si>
  <si>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</si>
  <si>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</si>
  <si>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</si>
  <si>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</si>
  <si>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</si>
  <si>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</si>
  <si>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</si>
  <si>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</si>
  <si>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</si>
  <si>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</si>
  <si>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</si>
  <si>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</si>
  <si>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</si>
  <si>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</si>
  <si>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</si>
  <si>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</si>
  <si>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</si>
  <si>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</si>
  <si>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</si>
  <si>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</si>
  <si>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</si>
  <si>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</si>
  <si>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</si>
  <si>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</si>
  <si>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</si>
  <si>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</si>
  <si>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</si>
  <si>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</si>
  <si>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</si>
  <si>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</si>
  <si>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</si>
  <si>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</si>
  <si>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</si>
  <si>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</si>
  <si>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</si>
  <si>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</si>
  <si>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</si>
  <si>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</si>
  <si>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</si>
  <si>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</si>
  <si>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</si>
  <si>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</si>
  <si>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</si>
  <si>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</si>
  <si>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</si>
  <si>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</si>
  <si>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</si>
  <si>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</si>
  <si>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</si>
  <si>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</si>
  <si>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</si>
  <si>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</si>
  <si>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</si>
  <si>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</si>
  <si>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</si>
  <si>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</si>
  <si>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</si>
  <si>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</si>
  <si>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</si>
  <si>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</si>
  <si>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</si>
  <si>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</si>
  <si>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</si>
  <si>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</si>
  <si>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</si>
  <si>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</si>
  <si>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</si>
  <si>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</si>
  <si>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</si>
  <si>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</si>
  <si>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</si>
  <si>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</si>
  <si>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</si>
  <si>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</si>
  <si>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</si>
  <si>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</si>
  <si>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</si>
  <si>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</si>
  <si>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</si>
  <si>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</si>
  <si>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</si>
  <si>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</si>
  <si>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</si>
  <si>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</si>
  <si>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</si>
  <si>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</si>
  <si>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</si>
  <si>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</si>
  <si>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</si>
  <si>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</si>
  <si>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</si>
  <si>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</si>
  <si>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</si>
  <si>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</si>
  <si>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</si>
  <si>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</si>
  <si>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</si>
  <si>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</si>
  <si>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</si>
  <si>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</si>
  <si>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</si>
  <si>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</si>
  <si>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</si>
  <si>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</si>
  <si>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</si>
  <si>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</si>
  <si>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</si>
  <si>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</si>
  <si>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</si>
  <si>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</si>
  <si>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</si>
  <si>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</si>
  <si>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</si>
  <si>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</si>
  <si>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</si>
  <si>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</si>
  <si>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</si>
  <si>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</si>
  <si>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</si>
  <si>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</si>
  <si>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</si>
  <si>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</si>
  <si>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</si>
  <si>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</si>
  <si>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</si>
  <si>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</si>
  <si>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</si>
  <si>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</si>
  <si>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</si>
  <si>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</si>
  <si>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</si>
  <si>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</si>
  <si>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</si>
  <si>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</si>
  <si>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</si>
  <si>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</si>
  <si>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</si>
  <si>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</si>
  <si>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</si>
  <si>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</si>
  <si>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</si>
  <si>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</si>
  <si>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</si>
  <si>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</si>
  <si>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</si>
  <si>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</si>
  <si>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</si>
  <si>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</si>
  <si>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</si>
  <si>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</si>
  <si>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</si>
  <si>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</si>
  <si>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</si>
  <si>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</si>
  <si>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</si>
  <si>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</si>
  <si>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</si>
  <si>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</si>
  <si>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</si>
  <si>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</si>
  <si>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</si>
  <si>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</si>
  <si>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</si>
  <si>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</si>
  <si>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</si>
  <si>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</si>
  <si>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</si>
  <si>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</si>
  <si>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</si>
  <si>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</si>
  <si>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</si>
  <si>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</si>
  <si>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</si>
  <si>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</si>
  <si>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</si>
  <si>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</si>
  <si>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</si>
  <si>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</si>
  <si>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</si>
  <si>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</si>
  <si>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</si>
  <si>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</si>
  <si>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</si>
  <si>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</si>
  <si>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</si>
  <si>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</si>
  <si>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</si>
  <si>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</si>
  <si>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</si>
  <si>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</si>
  <si>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</si>
  <si>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</si>
  <si>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</si>
  <si>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</si>
  <si>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</si>
  <si>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</si>
  <si>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</si>
  <si>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</si>
  <si>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</si>
  <si>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</si>
  <si>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</si>
  <si>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</si>
  <si>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</si>
  <si>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</si>
  <si>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</si>
  <si>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</si>
  <si>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</si>
  <si>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</si>
  <si>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</si>
  <si>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</si>
  <si>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</si>
  <si>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</si>
  <si>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</si>
  <si>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</si>
  <si>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</si>
  <si>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</si>
  <si>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</si>
  <si>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</si>
  <si>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</si>
  <si>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</si>
  <si>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</si>
  <si>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</si>
  <si>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</si>
  <si>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</si>
  <si>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</si>
  <si>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</si>
  <si>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</si>
  <si>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</si>
  <si>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</si>
  <si>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</si>
  <si>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</si>
  <si>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</si>
  <si>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</si>
  <si>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</si>
  <si>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</si>
  <si>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</si>
  <si>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</si>
  <si>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</si>
  <si>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</si>
  <si>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</si>
  <si>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</si>
  <si>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</si>
  <si>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</si>
  <si>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</si>
  <si>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</si>
  <si>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</si>
  <si>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</si>
  <si>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</si>
  <si>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</si>
  <si>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</si>
  <si>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</si>
  <si>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</si>
  <si>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</si>
  <si>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</si>
  <si>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</si>
  <si>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</si>
  <si>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</si>
  <si>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</si>
  <si>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</si>
  <si>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</si>
  <si>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</si>
  <si>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</si>
  <si>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</si>
  <si>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</si>
  <si>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</si>
  <si>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</si>
  <si>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</si>
  <si>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</si>
  <si>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</si>
  <si>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</si>
  <si>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</si>
  <si>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</si>
  <si>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</si>
  <si>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</si>
  <si>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</si>
  <si>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</si>
  <si>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</si>
  <si>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</si>
  <si>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</si>
  <si>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</si>
  <si>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</si>
  <si>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</si>
  <si>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</si>
  <si>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</si>
  <si>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</si>
  <si>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</si>
  <si>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</si>
  <si>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</si>
  <si>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</si>
  <si>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</si>
  <si>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</si>
  <si>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</si>
  <si>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</si>
  <si>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</si>
  <si>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</si>
  <si>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</si>
  <si>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</si>
  <si>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</si>
  <si>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</si>
  <si>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</si>
  <si>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</si>
  <si>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</si>
  <si>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</si>
  <si>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</si>
  <si>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</si>
  <si>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</si>
  <si>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</si>
  <si>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</si>
  <si>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</si>
  <si>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</si>
  <si>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</si>
  <si>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</si>
  <si>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</si>
  <si>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</si>
  <si>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</si>
  <si>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</si>
  <si>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</si>
  <si>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</si>
  <si>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</si>
  <si>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</si>
  <si>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</si>
  <si>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</si>
  <si>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</si>
  <si>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</si>
  <si>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</si>
  <si>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</si>
  <si>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</si>
  <si>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</si>
  <si>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</si>
  <si>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</si>
  <si>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</si>
  <si>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</si>
  <si>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</si>
  <si>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</si>
  <si>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</si>
  <si>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</si>
  <si>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</si>
  <si>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</si>
  <si>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</si>
  <si>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</si>
  <si>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</si>
  <si>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</si>
  <si>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</si>
  <si>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</si>
  <si>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</si>
  <si>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</si>
  <si>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</si>
  <si>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</si>
  <si>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</si>
  <si>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</si>
  <si>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</si>
  <si>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</si>
  <si>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</si>
  <si>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</si>
  <si>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</si>
  <si>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</si>
  <si>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</si>
  <si>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</si>
  <si>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</si>
  <si>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</si>
  <si>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</si>
  <si>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</si>
  <si>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</si>
  <si>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</si>
  <si>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</si>
  <si>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</si>
  <si>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</si>
  <si>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</si>
  <si>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</si>
  <si>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</si>
  <si>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</si>
  <si>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</si>
  <si>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</si>
  <si>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</si>
  <si>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</si>
  <si>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</si>
  <si>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</si>
  <si>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</si>
  <si>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</si>
  <si>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</si>
  <si>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</si>
  <si>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</si>
  <si>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</si>
  <si>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</si>
  <si>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</si>
  <si>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</si>
  <si>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</si>
  <si>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</si>
  <si>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</si>
  <si>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</si>
  <si>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</si>
  <si>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</si>
  <si>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</si>
  <si>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</si>
  <si>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</si>
  <si>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</si>
  <si>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</si>
  <si>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</si>
  <si>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</si>
  <si>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</si>
  <si>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</si>
  <si>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</si>
  <si>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</si>
  <si>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</si>
  <si>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</si>
  <si>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</si>
  <si>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</si>
  <si>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</si>
  <si>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</si>
  <si>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</si>
  <si>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</si>
  <si>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</si>
  <si>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</si>
  <si>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</si>
  <si>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</si>
  <si>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</si>
  <si>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</si>
  <si>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</si>
  <si>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</si>
  <si>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</si>
  <si>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</si>
  <si>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</si>
  <si>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</si>
  <si>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</si>
  <si>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</si>
  <si>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</si>
  <si>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</si>
  <si>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</si>
  <si>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</si>
  <si>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</si>
  <si>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</si>
  <si>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</si>
  <si>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</si>
  <si>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</si>
  <si>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</si>
  <si>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</si>
  <si>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</si>
  <si>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</si>
  <si>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</si>
  <si>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</si>
  <si>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</si>
  <si>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</si>
  <si>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</si>
  <si>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</si>
  <si>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</si>
  <si>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</si>
  <si>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</si>
  <si>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</si>
  <si>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</si>
  <si>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</si>
  <si>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</si>
  <si>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</si>
  <si>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</si>
  <si>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</si>
  <si>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</si>
  <si>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</si>
  <si>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</si>
  <si>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</si>
  <si>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</si>
  <si>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</si>
  <si>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</si>
  <si>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</si>
  <si>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</si>
  <si>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</si>
  <si>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</si>
  <si>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</si>
  <si>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</si>
  <si>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</si>
  <si>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</si>
  <si>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</si>
  <si>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</si>
  <si>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</si>
  <si>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</si>
  <si>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</si>
  <si>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</si>
  <si>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</si>
  <si>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</si>
  <si>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</si>
  <si>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</si>
  <si>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</si>
  <si>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</si>
  <si>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</si>
  <si>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</si>
  <si>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</si>
  <si>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</si>
  <si>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</si>
  <si>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</si>
  <si>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</si>
  <si>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</si>
  <si>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</si>
  <si>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</si>
  <si>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</si>
  <si>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</si>
  <si>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</si>
  <si>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</si>
  <si>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</si>
  <si>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</si>
  <si>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</si>
  <si>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</si>
  <si>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</si>
  <si>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</si>
  <si>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</si>
  <si>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</si>
  <si>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</si>
  <si>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</si>
  <si>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</si>
  <si>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</si>
  <si>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</si>
  <si>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</si>
  <si>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</si>
  <si>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</si>
  <si>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</si>
  <si>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</si>
  <si>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</si>
  <si>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</si>
  <si>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</si>
  <si>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</si>
  <si>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</si>
  <si>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</si>
  <si>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</si>
  <si>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</si>
  <si>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</si>
  <si>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</si>
  <si>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</si>
  <si>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</si>
  <si>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</si>
  <si>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</si>
  <si>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</si>
  <si>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</si>
  <si>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</si>
  <si>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</si>
  <si>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</si>
  <si>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</si>
  <si>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</si>
  <si>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</si>
  <si>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</si>
  <si>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</si>
  <si>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</si>
  <si>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</si>
  <si>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</si>
  <si>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</si>
  <si>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</si>
  <si>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</si>
  <si>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</si>
  <si>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</si>
  <si>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</si>
  <si>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</si>
  <si>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</si>
  <si>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</si>
  <si>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</si>
  <si>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</si>
  <si>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</si>
  <si>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</si>
  <si>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</si>
  <si>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</si>
  <si>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</si>
  <si>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</si>
  <si>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</si>
  <si>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</si>
  <si>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</si>
  <si>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</si>
  <si>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</si>
  <si>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</si>
  <si>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</si>
  <si>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</si>
  <si>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</si>
  <si>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</si>
  <si>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</si>
  <si>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</si>
  <si>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</si>
  <si>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</si>
  <si>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</si>
  <si>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</si>
  <si>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</si>
  <si>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</si>
  <si>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</si>
  <si>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</si>
  <si>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</si>
  <si>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</si>
  <si>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</si>
  <si>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</si>
  <si>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</si>
  <si>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</si>
  <si>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</si>
  <si>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</si>
  <si>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</si>
  <si>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</si>
  <si>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</si>
  <si>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</si>
  <si>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</si>
  <si>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</si>
  <si>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</si>
  <si>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</si>
  <si>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</si>
  <si>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</si>
  <si>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</si>
  <si>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</si>
  <si>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</si>
  <si>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</si>
  <si>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</si>
  <si>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</si>
  <si>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</si>
  <si>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</si>
  <si>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</si>
  <si>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</si>
  <si>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</si>
  <si>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</si>
  <si>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</si>
  <si>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</si>
  <si>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</si>
  <si>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</si>
  <si>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</si>
  <si>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</si>
  <si>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</si>
  <si>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</si>
  <si>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</si>
  <si>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</si>
  <si>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</si>
  <si>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</si>
  <si>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</si>
  <si>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</si>
  <si>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</si>
  <si>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</si>
  <si>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</si>
  <si>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</si>
  <si>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</si>
  <si>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</si>
  <si>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</si>
  <si>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</si>
  <si>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</si>
  <si>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</si>
  <si>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</si>
  <si>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</si>
  <si>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</si>
  <si>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</si>
  <si>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</si>
  <si>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</si>
  <si>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</si>
  <si>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</si>
  <si>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</si>
  <si>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</si>
  <si>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</si>
  <si>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</si>
  <si>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</si>
  <si>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</si>
  <si>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</si>
  <si>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</si>
  <si>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</si>
  <si>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</si>
  <si>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</si>
  <si>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</si>
  <si>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</si>
  <si>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</si>
  <si>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</si>
  <si>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</si>
  <si>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</si>
  <si>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</si>
  <si>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</si>
  <si>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</si>
  <si>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</si>
  <si>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</si>
  <si>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</si>
  <si>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</si>
  <si>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</si>
  <si>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</si>
  <si>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</si>
  <si>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</si>
  <si>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</si>
  <si>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</si>
  <si>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</si>
  <si>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</si>
  <si>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</si>
  <si>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</si>
  <si>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</si>
  <si>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</si>
  <si>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</si>
  <si>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</si>
  <si>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</si>
  <si>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</si>
  <si>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</si>
  <si>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</si>
  <si>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</si>
  <si>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</si>
  <si>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</si>
  <si>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</si>
  <si>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</si>
  <si>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</si>
  <si>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</si>
  <si>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</si>
  <si>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</si>
  <si>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</si>
  <si>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</si>
  <si>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</si>
  <si>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</si>
  <si>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</si>
  <si>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</si>
  <si>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</si>
  <si>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</si>
  <si>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</si>
  <si>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</si>
  <si>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</si>
  <si>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</si>
  <si>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</si>
  <si>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</si>
  <si>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</si>
  <si>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</si>
  <si>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</si>
  <si>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</si>
  <si>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</si>
  <si>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</si>
  <si>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</si>
  <si>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</si>
  <si>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</si>
  <si>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</si>
  <si>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</si>
  <si>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</si>
  <si>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</si>
  <si>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</si>
  <si>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</si>
  <si>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</si>
  <si>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</si>
  <si>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</si>
  <si>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</si>
  <si>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</si>
  <si>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</si>
  <si>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</si>
  <si>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</si>
  <si>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</si>
  <si>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</si>
  <si>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</si>
  <si>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</si>
  <si>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</si>
  <si>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</si>
  <si>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</si>
  <si>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</si>
  <si>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</si>
  <si>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</si>
  <si>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</si>
  <si>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</si>
  <si>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</si>
  <si>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</si>
  <si>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</si>
  <si>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</si>
  <si>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</si>
  <si>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</si>
  <si>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</si>
  <si>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</si>
  <si>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</si>
  <si>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</si>
  <si>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</si>
  <si>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</si>
  <si>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</si>
  <si>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</si>
  <si>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</si>
  <si>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</si>
  <si>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</si>
  <si>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</si>
  <si>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</si>
  <si>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</si>
  <si>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</si>
  <si>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</si>
  <si>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</si>
  <si>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</si>
  <si>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</si>
  <si>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</si>
  <si>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</si>
  <si>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</si>
  <si>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</si>
  <si>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</si>
  <si>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</si>
  <si>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</si>
  <si>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</si>
  <si>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</si>
  <si>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</si>
  <si>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</si>
  <si>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</si>
  <si>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</si>
  <si>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</si>
  <si>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</si>
  <si>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</si>
  <si>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</si>
  <si>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</si>
  <si>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</si>
  <si>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</si>
  <si>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</si>
  <si>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</si>
  <si>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</si>
  <si>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</si>
  <si>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</si>
  <si>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</si>
  <si>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</si>
  <si>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</si>
  <si>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</si>
  <si>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</si>
  <si>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</si>
  <si>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</si>
  <si>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</si>
  <si>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</si>
  <si>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</si>
  <si>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</si>
  <si>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</si>
  <si>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</si>
  <si>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</si>
  <si>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</si>
  <si>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</si>
  <si>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</si>
  <si>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</si>
  <si>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</si>
  <si>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</si>
  <si>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</si>
  <si>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</si>
  <si>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</si>
  <si>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</si>
  <si>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</si>
  <si>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</si>
  <si>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</si>
  <si>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</si>
  <si>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</si>
  <si>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</si>
  <si>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</si>
  <si>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</si>
  <si>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</si>
  <si>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</si>
  <si>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</si>
  <si>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</si>
  <si>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</si>
  <si>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</si>
  <si>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</si>
  <si>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</si>
  <si>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</si>
  <si>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</si>
  <si>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</si>
  <si>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</si>
  <si>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</si>
  <si>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</si>
  <si>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</si>
  <si>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</si>
  <si>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</si>
  <si>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</si>
  <si>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</si>
  <si>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</si>
  <si>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</si>
  <si>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</si>
  <si>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</si>
  <si>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</si>
  <si>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</si>
  <si>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</si>
  <si>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</si>
  <si>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</si>
  <si>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</si>
  <si>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</si>
  <si>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</si>
  <si>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</si>
  <si>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</si>
  <si>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</si>
  <si>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</si>
  <si>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</si>
  <si>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</si>
  <si>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</si>
  <si>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</si>
  <si>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</si>
  <si>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</si>
  <si>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</si>
  <si>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</si>
  <si>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</si>
  <si>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</si>
  <si>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</si>
  <si>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</si>
  <si>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</si>
  <si>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</si>
  <si>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</si>
  <si>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</si>
  <si>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</si>
  <si>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</si>
  <si>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</si>
  <si>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</si>
  <si>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</si>
  <si>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</si>
  <si>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</si>
  <si>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</si>
  <si>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</si>
  <si>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</si>
  <si>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</si>
  <si>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</si>
  <si>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</si>
  <si>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</si>
  <si>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</si>
  <si>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</si>
  <si>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</si>
  <si>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</si>
  <si>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</si>
  <si>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</si>
  <si>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</si>
  <si>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</si>
  <si>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</si>
  <si>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</si>
  <si>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</si>
  <si>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</si>
  <si>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</si>
  <si>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</si>
  <si>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</si>
  <si>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</si>
  <si>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</si>
  <si>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</si>
  <si>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</si>
  <si>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</si>
  <si>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</si>
  <si>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</si>
  <si>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</si>
  <si>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</si>
  <si>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</si>
  <si>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</si>
  <si>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</si>
  <si>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</si>
  <si>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</si>
  <si>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</si>
  <si>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</si>
  <si>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</si>
  <si>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</si>
  <si>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</si>
  <si>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</si>
  <si>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</si>
  <si>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</si>
  <si>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</si>
  <si>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</si>
  <si>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</si>
  <si>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</si>
  <si>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</si>
  <si>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</si>
  <si>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</si>
  <si>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</si>
  <si>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</si>
  <si>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</si>
  <si>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</si>
  <si>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</si>
  <si>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</si>
  <si>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</si>
  <si>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</si>
  <si>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</si>
  <si>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</si>
  <si>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</si>
  <si>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</si>
  <si>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</si>
  <si>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</si>
  <si>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</si>
  <si>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</si>
  <si>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</si>
  <si>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</si>
  <si>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</si>
  <si>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</si>
  <si>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</si>
  <si>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</si>
  <si>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</si>
  <si>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</si>
  <si>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</si>
  <si>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</si>
  <si>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</si>
  <si>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</si>
  <si>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</si>
  <si>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</si>
  <si>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</si>
  <si>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</si>
  <si>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</si>
  <si>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</si>
  <si>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</si>
  <si>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</si>
  <si>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</si>
  <si>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</si>
  <si>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</si>
  <si>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</si>
  <si>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</si>
  <si>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</si>
  <si>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</si>
  <si>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</si>
  <si>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</si>
  <si>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</si>
  <si>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</si>
  <si>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</si>
  <si>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</si>
  <si>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</si>
  <si>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</si>
  <si>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</si>
  <si>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</si>
  <si>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</si>
  <si>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</si>
  <si>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</si>
  <si>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</si>
  <si>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</si>
  <si>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</si>
  <si>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</si>
  <si>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</si>
  <si>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</si>
  <si>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</si>
  <si>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</si>
  <si>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</si>
  <si>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</si>
  <si>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</si>
  <si>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</si>
  <si>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</si>
  <si>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</si>
  <si>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</si>
  <si>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</si>
  <si>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</si>
  <si>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</si>
  <si>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</si>
  <si>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</si>
  <si>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</si>
  <si>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</si>
  <si>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</si>
  <si>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</si>
  <si>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</si>
  <si>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</si>
  <si>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</si>
  <si>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</si>
  <si>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</si>
  <si>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</si>
  <si>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</si>
  <si>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</si>
  <si>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</si>
  <si>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</si>
  <si>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</si>
  <si>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</si>
  <si>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</si>
  <si>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</si>
  <si>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</si>
  <si>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</si>
  <si>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</si>
  <si>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</si>
  <si>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</si>
  <si>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</si>
  <si>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</si>
  <si>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</si>
  <si>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</si>
  <si>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</si>
  <si>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</si>
  <si>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</si>
  <si>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</si>
  <si>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</si>
  <si>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</si>
  <si>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</si>
  <si>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</si>
  <si>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</si>
  <si>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</si>
  <si>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</si>
  <si>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</si>
  <si>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</si>
  <si>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</si>
  <si>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</si>
  <si>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</si>
  <si>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</si>
  <si>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</si>
  <si>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</si>
  <si>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</si>
  <si>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</si>
  <si>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</si>
  <si>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</si>
  <si>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</si>
  <si>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</si>
  <si>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</si>
  <si>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</si>
  <si>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</si>
  <si>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</si>
  <si>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</si>
  <si>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</si>
  <si>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</si>
  <si>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</si>
  <si>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</si>
  <si>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</si>
  <si>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</si>
  <si>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</si>
  <si>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</si>
  <si>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</si>
  <si>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</si>
  <si>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</si>
  <si>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</si>
  <si>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</si>
  <si>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</si>
  <si>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</si>
  <si>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</si>
  <si>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</si>
  <si>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</si>
  <si>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</si>
  <si>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</si>
  <si>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</si>
  <si>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</si>
  <si>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</si>
  <si>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</si>
  <si>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</si>
  <si>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</si>
  <si>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</si>
  <si>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</si>
  <si>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</si>
  <si>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</si>
  <si>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</si>
  <si>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</si>
  <si>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</si>
  <si>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</si>
  <si>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</si>
  <si>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</si>
  <si>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</si>
  <si>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</si>
  <si>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</si>
  <si>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</si>
  <si>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</si>
  <si>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</si>
  <si>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</si>
  <si>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</si>
  <si>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</si>
  <si>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</si>
  <si>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</si>
  <si>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</si>
  <si>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</si>
  <si>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</si>
  <si>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</si>
  <si>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</si>
  <si>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</si>
  <si>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</si>
  <si>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</si>
  <si>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</si>
  <si>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</si>
  <si>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</si>
  <si>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</si>
  <si>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</si>
  <si>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</si>
  <si>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</si>
  <si>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</si>
  <si>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</si>
  <si>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</si>
  <si>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</si>
  <si>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</si>
  <si>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</si>
  <si>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</si>
  <si>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</si>
  <si>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</si>
  <si>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</si>
  <si>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</si>
  <si>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</si>
  <si>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</si>
  <si>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</si>
  <si>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</si>
  <si>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</si>
  <si>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</si>
  <si>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</si>
  <si>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</si>
  <si>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</si>
  <si>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</si>
  <si>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</si>
  <si>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</si>
  <si>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</si>
  <si>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</si>
  <si>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</si>
  <si>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</si>
  <si>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</si>
  <si>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</si>
  <si>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</si>
  <si>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</si>
  <si>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</si>
  <si>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</si>
  <si>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</si>
  <si>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</si>
  <si>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</si>
  <si>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</si>
  <si>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</si>
  <si>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</si>
  <si>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</si>
  <si>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</si>
  <si>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</si>
  <si>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</si>
  <si>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</si>
  <si>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</si>
  <si>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</si>
  <si>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</si>
  <si>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</si>
  <si>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</si>
  <si>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</si>
  <si>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</si>
  <si>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</si>
  <si>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</si>
  <si>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</si>
  <si>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</si>
  <si>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</si>
  <si>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</si>
  <si>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</si>
  <si>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</si>
  <si>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</si>
  <si>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</si>
  <si>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</si>
  <si>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</si>
  <si>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</si>
  <si>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</si>
  <si>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</si>
  <si>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</si>
  <si>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</si>
  <si>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</si>
  <si>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</si>
  <si>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</si>
  <si>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</si>
  <si>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</si>
  <si>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</si>
  <si>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</si>
  <si>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</si>
  <si>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</si>
  <si>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</si>
  <si>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</si>
  <si>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</si>
  <si>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</si>
  <si>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</si>
  <si>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</si>
  <si>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</si>
  <si>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</si>
  <si>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</si>
  <si>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</si>
  <si>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</si>
  <si>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</si>
  <si>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</si>
  <si>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</si>
  <si>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</si>
  <si>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</si>
  <si>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</si>
  <si>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</si>
  <si>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</si>
  <si>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</si>
  <si>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</si>
  <si>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</si>
  <si>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</si>
  <si>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</si>
  <si>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</si>
  <si>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</si>
  <si>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</si>
  <si>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</si>
  <si>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</si>
  <si>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</si>
  <si>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</si>
  <si>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</si>
  <si>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</si>
  <si>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</si>
  <si>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</si>
  <si>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</si>
  <si>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</si>
  <si>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</si>
  <si>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</si>
  <si>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</si>
  <si>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</si>
  <si>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</si>
  <si>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</si>
  <si>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</si>
  <si>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</si>
  <si>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</si>
  <si>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</si>
  <si>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</si>
  <si>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</si>
  <si>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</si>
  <si>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</si>
  <si>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</si>
  <si>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</si>
  <si>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</si>
  <si>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</si>
  <si>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</si>
  <si>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</si>
  <si>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</si>
  <si>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</si>
  <si>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</si>
  <si>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</si>
  <si>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</si>
  <si>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</si>
  <si>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</si>
  <si>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</si>
  <si>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</si>
  <si>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</si>
  <si>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</si>
  <si>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</si>
  <si>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</si>
  <si>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</si>
  <si>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</si>
  <si>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</si>
  <si>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</si>
  <si>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</si>
  <si>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</si>
  <si>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</si>
  <si>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</si>
  <si>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</si>
  <si>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</si>
  <si>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</si>
  <si>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</si>
  <si>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</si>
  <si>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</si>
  <si>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</si>
  <si>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</si>
  <si>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</si>
  <si>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</si>
  <si>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</si>
  <si>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</si>
  <si>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</si>
  <si>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</si>
  <si>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</si>
  <si>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</si>
  <si>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</si>
  <si>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</si>
  <si>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</si>
  <si>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</si>
  <si>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</si>
  <si>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</si>
  <si>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</si>
  <si>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</si>
  <si>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</si>
  <si>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</si>
  <si>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</si>
  <si>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</si>
  <si>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</si>
  <si>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</si>
  <si>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</si>
  <si>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</si>
  <si>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</si>
  <si>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</si>
  <si>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</si>
  <si>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</si>
  <si>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</si>
  <si>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</si>
  <si>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</si>
  <si>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</si>
  <si>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</si>
  <si>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</si>
  <si>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</si>
  <si>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</si>
  <si>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</si>
  <si>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</si>
  <si>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</si>
  <si>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</si>
  <si>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</si>
  <si>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</si>
  <si>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</si>
  <si>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</si>
  <si>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</si>
  <si>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</si>
  <si>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</si>
  <si>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</si>
  <si>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</si>
  <si>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</si>
  <si>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</si>
  <si>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</si>
  <si>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</si>
  <si>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</si>
  <si>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</si>
  <si>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</si>
  <si>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</si>
  <si>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</si>
  <si>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</si>
  <si>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</si>
  <si>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</si>
  <si>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</si>
  <si>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</si>
  <si>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</si>
  <si>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</si>
  <si>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</si>
  <si>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</si>
  <si>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</si>
  <si>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</si>
  <si>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</si>
  <si>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</si>
  <si>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</si>
  <si>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</si>
  <si>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</si>
  <si>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</si>
  <si>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</si>
  <si>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</si>
  <si>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</si>
  <si>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</si>
  <si>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</si>
  <si>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</si>
  <si>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</si>
  <si>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</si>
  <si>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</si>
  <si>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</si>
  <si>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</si>
  <si>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</si>
  <si>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</si>
  <si>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</si>
  <si>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</si>
  <si>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</si>
  <si>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</si>
  <si>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</si>
  <si>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</si>
  <si>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</si>
  <si>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</si>
  <si>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</si>
  <si>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</si>
  <si>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</si>
  <si>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</si>
  <si>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</si>
  <si>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</si>
  <si>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</si>
  <si>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</si>
  <si>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</si>
  <si>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</si>
  <si>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</si>
  <si>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</si>
  <si>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</si>
  <si>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</si>
  <si>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</si>
  <si>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</si>
  <si>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</si>
  <si>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</si>
  <si>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</si>
  <si>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</si>
  <si>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</si>
  <si>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</si>
  <si>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</si>
  <si>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</si>
  <si>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</si>
  <si>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</si>
  <si>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</si>
  <si>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</si>
  <si>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</si>
  <si>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</si>
  <si>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</si>
  <si>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</si>
  <si>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</si>
  <si>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</si>
  <si>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</si>
  <si>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</si>
  <si>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</si>
  <si>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</si>
  <si>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</si>
  <si>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</si>
  <si>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</si>
  <si>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</si>
  <si>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</si>
  <si>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</si>
  <si>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</si>
  <si>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</si>
  <si>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</si>
  <si>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</si>
  <si>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</si>
  <si>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</si>
  <si>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</si>
  <si>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</si>
  <si>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</si>
  <si>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</si>
  <si>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</si>
  <si>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</si>
  <si>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</si>
  <si>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</si>
  <si>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</si>
  <si>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</si>
  <si>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</si>
  <si>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</si>
  <si>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</si>
  <si>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</si>
  <si>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</si>
  <si>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</si>
  <si>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</si>
  <si>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</si>
  <si>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</si>
  <si>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</si>
  <si>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</si>
  <si>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</si>
  <si>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</si>
  <si>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</si>
  <si>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</si>
  <si>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</si>
  <si>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</si>
  <si>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</si>
  <si>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</si>
  <si>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</si>
  <si>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</si>
  <si>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</si>
  <si>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</si>
  <si>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</si>
  <si>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</si>
  <si>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</si>
  <si>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</si>
  <si>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</si>
  <si>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</si>
  <si>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</si>
  <si>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</si>
  <si>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</si>
  <si>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</si>
  <si>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</si>
  <si>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</si>
  <si>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</si>
  <si>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</si>
  <si>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</si>
  <si>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</si>
  <si>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</si>
  <si>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</si>
  <si>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</si>
  <si>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</si>
  <si>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</si>
  <si>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</si>
  <si>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</si>
  <si>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</si>
  <si>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</si>
  <si>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</si>
  <si>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</si>
  <si>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</si>
  <si>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</si>
  <si>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</si>
  <si>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</si>
  <si>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</si>
  <si>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</si>
  <si>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</si>
  <si>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</si>
  <si>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</si>
  <si>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</si>
  <si>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</si>
  <si>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</si>
  <si>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</si>
  <si>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</si>
  <si>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</si>
  <si>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</si>
  <si>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</si>
  <si>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</si>
  <si>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</si>
  <si>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</si>
  <si>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</si>
  <si>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</si>
  <si>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</si>
  <si>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</si>
  <si>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</si>
  <si>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</si>
  <si>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</si>
  <si>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</si>
  <si>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</si>
  <si>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</si>
  <si>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</si>
  <si>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</si>
  <si>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</si>
  <si>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</si>
  <si>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</si>
  <si>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</si>
  <si>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</si>
  <si>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</si>
  <si>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</si>
  <si>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</si>
  <si>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</si>
  <si>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</si>
  <si>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</si>
  <si>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</si>
  <si>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</si>
  <si>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</si>
  <si>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</si>
  <si>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</si>
  <si>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</si>
  <si>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</si>
  <si>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</si>
  <si>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</si>
  <si>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</si>
  <si>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</si>
  <si>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</si>
  <si>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</si>
  <si>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</si>
  <si>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</si>
  <si>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</si>
  <si>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</si>
  <si>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</si>
  <si>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</si>
  <si>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</si>
  <si>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</si>
  <si>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</si>
  <si>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</si>
  <si>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</si>
  <si>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</si>
  <si>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</si>
  <si>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</si>
  <si>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</si>
  <si>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</si>
  <si>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</si>
  <si>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</si>
  <si>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</si>
  <si>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</si>
  <si>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</si>
  <si>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</si>
  <si>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</si>
  <si>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</si>
  <si>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</si>
  <si>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</si>
  <si>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</si>
  <si>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</si>
  <si>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</si>
  <si>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</si>
  <si>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</si>
  <si>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</si>
  <si>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</si>
  <si>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</si>
  <si>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</si>
  <si>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</si>
  <si>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</si>
  <si>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</si>
  <si>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</si>
  <si>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</si>
  <si>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</si>
  <si>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</si>
  <si>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</si>
  <si>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</si>
  <si>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</si>
  <si>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</si>
  <si>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</si>
  <si>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</si>
  <si>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</si>
  <si>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</si>
  <si>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</si>
  <si>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</si>
  <si>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</si>
  <si>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</si>
  <si>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</si>
  <si>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</si>
  <si>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</si>
  <si>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</si>
  <si>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</si>
  <si>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</si>
  <si>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</si>
  <si>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</si>
  <si>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</si>
  <si>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</si>
  <si>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</si>
  <si>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</si>
  <si>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</si>
  <si>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</si>
  <si>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</si>
  <si>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</si>
  <si>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</si>
  <si>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</si>
  <si>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</si>
  <si>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</si>
  <si>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</si>
  <si>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</si>
  <si>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</si>
  <si>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</si>
  <si>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</si>
  <si>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</si>
  <si>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</si>
  <si>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</si>
  <si>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</si>
  <si>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</si>
  <si>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</si>
  <si>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</si>
  <si>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</si>
  <si>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</si>
  <si>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</si>
  <si>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</si>
  <si>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</si>
  <si>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</si>
  <si>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</si>
  <si>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</si>
  <si>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</si>
  <si>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</si>
  <si>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</si>
  <si>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</si>
  <si>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</si>
  <si>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</si>
  <si>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</si>
  <si>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</si>
  <si>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</si>
  <si>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</si>
  <si>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</si>
  <si>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</si>
  <si>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</si>
  <si>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</si>
  <si>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</si>
  <si>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</si>
  <si>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</si>
  <si>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</si>
  <si>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</si>
  <si>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</si>
  <si>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</si>
  <si>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</si>
  <si>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</si>
  <si>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</si>
  <si>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</si>
  <si>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</si>
  <si>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</si>
  <si>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</si>
  <si>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</si>
  <si>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</si>
  <si>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</si>
  <si>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</si>
  <si>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</si>
  <si>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</si>
  <si>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</si>
  <si>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</si>
  <si>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</si>
  <si>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</si>
  <si>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</si>
  <si>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</si>
  <si>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</si>
  <si>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</si>
  <si>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</si>
  <si>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</si>
  <si>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</si>
  <si>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</si>
  <si>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</si>
  <si>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</si>
  <si>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</si>
  <si>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</si>
  <si>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</si>
  <si>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</si>
  <si>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</si>
  <si>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</si>
  <si>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</si>
  <si>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</si>
  <si>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</si>
  <si>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</si>
  <si>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</si>
  <si>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</si>
  <si>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</si>
  <si>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</si>
  <si>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</si>
  <si>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</si>
  <si>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</si>
  <si>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</si>
  <si>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</si>
  <si>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</si>
  <si>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</si>
  <si>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</si>
  <si>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</si>
  <si>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</si>
  <si>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</si>
  <si>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</si>
  <si>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</si>
  <si>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</si>
  <si>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</si>
  <si>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</si>
  <si>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</si>
  <si>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</si>
  <si>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</si>
  <si>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</si>
  <si>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</si>
  <si>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</si>
  <si>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</si>
  <si>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</si>
  <si>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</si>
  <si>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</si>
  <si>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</si>
  <si>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</si>
  <si>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</si>
  <si>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</si>
  <si>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</si>
  <si>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</si>
  <si>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</si>
  <si>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</si>
  <si>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</si>
  <si>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</si>
  <si>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</si>
  <si>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</si>
  <si>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</si>
  <si>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</si>
  <si>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</si>
  <si>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</si>
  <si>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</si>
  <si>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</si>
  <si>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</si>
  <si>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</si>
  <si>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</si>
  <si>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</si>
  <si>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</si>
  <si>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</si>
  <si>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</si>
  <si>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</si>
  <si>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</si>
  <si>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</si>
  <si>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</si>
  <si>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</si>
  <si>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</si>
  <si>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</si>
  <si>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</si>
  <si>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</si>
  <si>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</si>
  <si>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</si>
  <si>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</si>
  <si>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</si>
  <si>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</si>
  <si>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</si>
  <si>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</si>
  <si>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</si>
  <si>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</si>
  <si>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</si>
  <si>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</si>
  <si>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</si>
  <si>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</si>
  <si>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</si>
  <si>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</si>
  <si>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</si>
  <si>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</si>
  <si>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</si>
  <si>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</si>
  <si>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</si>
  <si>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</si>
  <si>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</si>
  <si>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</si>
  <si>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</si>
  <si>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</si>
  <si>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</si>
  <si>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</si>
  <si>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</si>
  <si>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</si>
  <si>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</si>
  <si>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</si>
  <si>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</si>
  <si>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</si>
  <si>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</si>
  <si>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</si>
  <si>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</si>
  <si>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</si>
  <si>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</si>
  <si>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</si>
  <si>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</si>
  <si>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</si>
  <si>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</si>
  <si>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</si>
  <si>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</si>
  <si>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</si>
  <si>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</si>
  <si>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</si>
  <si>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</si>
  <si>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</si>
  <si>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</si>
  <si>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</si>
  <si>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</si>
  <si>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</si>
  <si>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</si>
  <si>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</si>
  <si>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</si>
  <si>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</si>
  <si>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</si>
  <si>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</si>
  <si>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</si>
  <si>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</si>
  <si>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</si>
  <si>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</si>
  <si>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</si>
  <si>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</si>
  <si>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</si>
  <si>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</si>
  <si>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</si>
  <si>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</si>
  <si>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</si>
  <si>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</si>
  <si>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</si>
  <si>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</si>
  <si>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</si>
  <si>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</si>
  <si>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</si>
  <si>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</si>
  <si>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</si>
  <si>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</si>
  <si>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</si>
  <si>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</si>
  <si>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</si>
  <si>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</si>
  <si>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</si>
  <si>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</si>
  <si>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</si>
  <si>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</si>
  <si>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</si>
  <si>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</si>
  <si>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</si>
  <si>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</si>
  <si>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</si>
  <si>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</si>
  <si>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</si>
  <si>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</si>
  <si>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</si>
  <si>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</si>
  <si>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</si>
  <si>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</si>
  <si>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</si>
  <si>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</si>
  <si>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</si>
  <si>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</si>
  <si>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</si>
  <si>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</si>
  <si>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</si>
  <si>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</si>
  <si>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</si>
  <si>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</si>
  <si>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</si>
  <si>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</si>
  <si>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</si>
  <si>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</si>
  <si>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</si>
  <si>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</si>
  <si>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</si>
  <si>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</si>
  <si>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</si>
  <si>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</si>
  <si>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</si>
  <si>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</si>
  <si>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</si>
  <si>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</si>
  <si>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</si>
  <si>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</si>
  <si>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</si>
  <si>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</si>
  <si>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</si>
  <si>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</si>
  <si>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</si>
  <si>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</si>
  <si>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</si>
  <si>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</si>
  <si>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</si>
  <si>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</si>
  <si>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</si>
  <si>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</si>
  <si>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</si>
  <si>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</si>
  <si>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</si>
  <si>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</si>
  <si>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</si>
  <si>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</si>
  <si>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</si>
  <si>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</si>
  <si>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</si>
  <si>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</si>
  <si>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</si>
  <si>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</si>
  <si>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</si>
  <si>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</si>
  <si>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</si>
  <si>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</si>
  <si>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</si>
  <si>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</si>
  <si>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</si>
  <si>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</si>
  <si>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</si>
  <si>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</si>
  <si>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</si>
  <si>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</si>
  <si>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</si>
  <si>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</si>
  <si>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</si>
  <si>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</si>
  <si>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</si>
  <si>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</si>
  <si>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</si>
  <si>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</si>
  <si>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</si>
  <si>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</si>
  <si>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</si>
  <si>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</si>
  <si>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</si>
  <si>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</si>
  <si>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</si>
  <si>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</si>
  <si>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</si>
  <si>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</si>
  <si>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</si>
  <si>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</si>
  <si>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</si>
  <si>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</si>
  <si>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</si>
  <si>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</si>
  <si>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</si>
  <si>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</si>
  <si>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</si>
  <si>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</si>
  <si>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</si>
  <si>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</si>
  <si>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</si>
  <si>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</si>
  <si>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</si>
  <si>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</si>
  <si>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</si>
  <si>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</si>
  <si>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</si>
  <si>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</si>
  <si>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</si>
  <si>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</si>
  <si>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</si>
  <si>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</si>
  <si>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</si>
  <si>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</si>
  <si>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</si>
  <si>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</si>
  <si>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</si>
  <si>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</si>
  <si>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</si>
  <si>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</si>
  <si>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</si>
  <si>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</si>
  <si>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</si>
  <si>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</si>
  <si>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</si>
  <si>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</si>
  <si>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</si>
  <si>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</si>
  <si>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</si>
  <si>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</si>
  <si>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</si>
  <si>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</si>
  <si>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</si>
  <si>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</si>
  <si>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</si>
  <si>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</si>
  <si>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</si>
  <si>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</si>
  <si>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</si>
  <si>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</si>
  <si>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</si>
  <si>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</si>
  <si>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</si>
  <si>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</si>
  <si>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</si>
  <si>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</si>
  <si>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</si>
  <si>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</si>
  <si>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</si>
  <si>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</si>
  <si>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</si>
  <si>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</si>
  <si>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</si>
  <si>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</si>
  <si>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</si>
  <si>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</si>
  <si>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</si>
  <si>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</si>
  <si>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</si>
  <si>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</si>
  <si>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</si>
  <si>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</si>
  <si>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</si>
  <si>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</si>
  <si>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</si>
  <si>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</si>
  <si>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</si>
  <si>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</si>
  <si>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</si>
  <si>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</si>
  <si>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</si>
  <si>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</si>
  <si>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</si>
  <si>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</si>
  <si>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</si>
  <si>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</si>
  <si>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</si>
  <si>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</si>
  <si>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</si>
  <si>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</si>
  <si>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</si>
  <si>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</si>
  <si>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</si>
  <si>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</si>
  <si>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</si>
  <si>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</si>
  <si>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</si>
  <si>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</si>
  <si>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</si>
  <si>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</si>
  <si>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</si>
  <si>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</si>
  <si>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</si>
  <si>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</si>
  <si>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</si>
  <si>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</si>
  <si>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</si>
  <si>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</si>
  <si>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</si>
  <si>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</si>
  <si>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</si>
  <si>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</si>
  <si>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</si>
  <si>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</si>
  <si>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</si>
  <si>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</si>
  <si>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</si>
  <si>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</si>
  <si>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</si>
  <si>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</si>
  <si>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</si>
  <si>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</si>
  <si>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</si>
  <si>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</si>
  <si>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</si>
  <si>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</si>
  <si>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</si>
  <si>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</si>
  <si>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</si>
  <si>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</si>
  <si>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</si>
  <si>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</si>
  <si>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</si>
  <si>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</si>
  <si>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</si>
  <si>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</si>
  <si>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</si>
  <si>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</si>
  <si>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</si>
  <si>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</si>
  <si>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</si>
  <si>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</si>
  <si>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</si>
  <si>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</si>
  <si>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</si>
  <si>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</si>
  <si>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</si>
  <si>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</si>
  <si>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</si>
  <si>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</si>
  <si>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</si>
  <si>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</si>
  <si>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</si>
  <si>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</si>
  <si>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</si>
  <si>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</si>
  <si>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</si>
  <si>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</si>
  <si>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</si>
  <si>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</si>
  <si>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</si>
  <si>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</si>
  <si>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</si>
  <si>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</si>
  <si>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</si>
  <si>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</si>
  <si>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</si>
  <si>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</si>
  <si>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</si>
  <si>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</si>
  <si>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</si>
  <si>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</si>
  <si>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</si>
  <si>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</si>
  <si>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</si>
  <si>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</si>
  <si>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</si>
  <si>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</si>
  <si>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</si>
  <si>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</si>
  <si>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</si>
  <si>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</si>
  <si>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</si>
  <si>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</si>
  <si>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</si>
  <si>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</si>
  <si>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</si>
  <si>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</si>
  <si>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</si>
  <si>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</si>
  <si>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</si>
  <si>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</si>
  <si>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</si>
  <si>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</si>
  <si>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</si>
  <si>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</si>
  <si>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</si>
  <si>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</si>
  <si>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</si>
  <si>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</si>
  <si>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</si>
  <si>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</si>
  <si>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</si>
  <si>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</si>
  <si>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</si>
  <si>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</si>
  <si>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</si>
  <si>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</si>
  <si>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</si>
  <si>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</si>
  <si>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</si>
  <si>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</si>
  <si>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</si>
  <si>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</si>
  <si>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</si>
  <si>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</si>
  <si>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</si>
  <si>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</si>
  <si>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</si>
  <si>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</si>
  <si>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</si>
  <si>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</si>
  <si>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</si>
  <si>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</si>
  <si>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</si>
  <si>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</si>
  <si>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</si>
  <si>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</si>
  <si>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</si>
  <si>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</si>
  <si>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</si>
  <si>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</si>
  <si>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</si>
  <si>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</si>
  <si>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</si>
  <si>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</si>
  <si>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</si>
  <si>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</si>
  <si>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</si>
  <si>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</si>
  <si>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</si>
  <si>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</si>
  <si>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</si>
  <si>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</si>
  <si>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</si>
  <si>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</si>
  <si>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</si>
  <si>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</si>
  <si>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</si>
  <si>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</si>
  <si>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</si>
  <si>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</si>
  <si>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</si>
  <si>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</si>
  <si>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</si>
  <si>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</si>
  <si>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</si>
  <si>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</si>
  <si>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</si>
  <si>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</si>
  <si>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</si>
  <si>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</si>
  <si>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</si>
  <si>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</si>
  <si>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</si>
  <si>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</si>
  <si>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</si>
  <si>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</si>
  <si>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</si>
  <si>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</si>
  <si>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</si>
  <si>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</si>
  <si>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</si>
  <si>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</si>
  <si>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</si>
  <si>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</si>
  <si>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</si>
  <si>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</si>
  <si>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</si>
  <si>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</si>
  <si>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</si>
  <si>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</si>
  <si>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</si>
  <si>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</si>
  <si>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</si>
  <si>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</si>
  <si>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</si>
  <si>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</si>
  <si>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</si>
  <si>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</si>
  <si>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</si>
  <si>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</si>
  <si>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</si>
  <si>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</si>
  <si>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</si>
  <si>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</si>
  <si>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</si>
  <si>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</si>
  <si>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</si>
  <si>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</si>
  <si>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</si>
  <si>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</si>
  <si>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</si>
  <si>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</si>
  <si>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</si>
  <si>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</si>
  <si>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</si>
  <si>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</si>
  <si>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</si>
  <si>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</si>
  <si>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</si>
  <si>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</si>
  <si>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</si>
  <si>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</si>
  <si>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</si>
  <si>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</si>
  <si>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</si>
  <si>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</si>
  <si>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</si>
  <si>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</si>
  <si>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</si>
  <si>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</si>
  <si>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</si>
  <si>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</si>
  <si>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</si>
  <si>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</si>
  <si>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</si>
  <si>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</si>
  <si>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</si>
  <si>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</si>
  <si>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</si>
  <si>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</si>
  <si>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</si>
  <si>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</si>
  <si>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</si>
  <si>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</si>
  <si>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</si>
  <si>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</si>
  <si>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</si>
  <si>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</si>
  <si>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</si>
  <si>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</si>
  <si>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</si>
  <si>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</si>
  <si>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</si>
  <si>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</si>
  <si>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</si>
  <si>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</si>
  <si>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</si>
  <si>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</si>
  <si>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</si>
  <si>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</si>
  <si>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</si>
  <si>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</si>
  <si>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</si>
  <si>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</si>
  <si>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</si>
  <si>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</si>
  <si>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</si>
  <si>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</si>
  <si>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</si>
  <si>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</si>
  <si>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</si>
  <si>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</si>
  <si>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</si>
  <si>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</si>
  <si>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</si>
  <si>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</si>
  <si>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</si>
  <si>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</si>
  <si>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</si>
  <si>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</si>
  <si>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</si>
  <si>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</si>
  <si>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</si>
  <si>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</si>
  <si>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</si>
  <si>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</si>
  <si>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</si>
  <si>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</si>
  <si>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</si>
  <si>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</si>
  <si>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</si>
  <si>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</si>
  <si>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</si>
  <si>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</si>
  <si>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</si>
  <si>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</si>
  <si>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</si>
  <si>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</si>
  <si>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</si>
  <si>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</si>
  <si>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</si>
  <si>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</si>
  <si>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</si>
  <si>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</si>
  <si>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</si>
  <si>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</si>
  <si>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</si>
  <si>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</si>
  <si>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</si>
  <si>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</si>
  <si>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</si>
  <si>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</si>
  <si>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</si>
  <si>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</si>
  <si>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</si>
  <si>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</si>
  <si>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</si>
  <si>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</si>
  <si>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</si>
  <si>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</si>
  <si>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</si>
  <si>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</si>
  <si>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</si>
  <si>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</si>
  <si>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</si>
  <si>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</si>
  <si>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</si>
  <si>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</si>
  <si>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</si>
  <si>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</si>
  <si>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</si>
  <si>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</si>
  <si>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</si>
  <si>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</si>
  <si>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</si>
  <si>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</si>
  <si>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</si>
  <si>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</si>
  <si>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</si>
  <si>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</si>
  <si>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</si>
  <si>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</si>
  <si>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</si>
  <si>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</si>
  <si>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</si>
  <si>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</si>
  <si>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</si>
  <si>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</si>
  <si>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</si>
  <si>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</si>
  <si>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</si>
  <si>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</si>
  <si>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</si>
  <si>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</si>
  <si>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</si>
  <si>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</si>
  <si>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</si>
  <si>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</si>
  <si>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</si>
  <si>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</si>
  <si>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</si>
  <si>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</si>
  <si>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</si>
  <si>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</si>
  <si>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</si>
  <si>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</si>
  <si>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</si>
  <si>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</si>
  <si>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</si>
  <si>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</si>
  <si>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</si>
  <si>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</si>
  <si>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</si>
  <si>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</si>
  <si>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</si>
  <si>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</si>
  <si>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</si>
  <si>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</si>
  <si>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</si>
  <si>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</si>
  <si>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</si>
  <si>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</si>
  <si>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</si>
  <si>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</si>
  <si>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</si>
  <si>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</si>
  <si>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</si>
  <si>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</si>
  <si>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</si>
  <si>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</si>
  <si>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</si>
  <si>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</si>
  <si>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</si>
  <si>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</si>
  <si>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</si>
  <si>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</si>
  <si>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</si>
  <si>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</si>
  <si>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</si>
  <si>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</si>
  <si>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</si>
  <si>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</si>
  <si>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</si>
  <si>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</si>
  <si>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</si>
  <si>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</si>
  <si>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</si>
  <si>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</si>
  <si>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</si>
  <si>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</si>
  <si>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</si>
  <si>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</si>
  <si>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</si>
  <si>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</si>
  <si>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</si>
  <si>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</si>
  <si>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</si>
  <si>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</si>
  <si>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</si>
  <si>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</si>
  <si>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</si>
  <si>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</si>
  <si>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</si>
  <si>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</si>
  <si>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</si>
  <si>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</si>
  <si>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</si>
  <si>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</si>
  <si>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</si>
  <si>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</si>
  <si>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</si>
  <si>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</si>
  <si>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</si>
  <si>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</si>
  <si>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</si>
  <si>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</si>
  <si>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</si>
  <si>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</si>
  <si>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</si>
  <si>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</si>
  <si>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</si>
  <si>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</si>
  <si>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</si>
  <si>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</si>
  <si>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</si>
  <si>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</si>
  <si>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</si>
  <si>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</si>
  <si>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</si>
  <si>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</si>
  <si>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</si>
  <si>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</si>
  <si>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</si>
  <si>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</si>
  <si>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</si>
  <si>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</si>
  <si>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</si>
  <si>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</si>
  <si>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</si>
  <si>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</si>
  <si>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</si>
  <si>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</si>
  <si>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</si>
  <si>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</si>
  <si>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</si>
  <si>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</si>
  <si>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</si>
  <si>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</si>
  <si>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</si>
  <si>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</si>
  <si>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</si>
  <si>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</si>
  <si>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</si>
  <si>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</si>
  <si>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</si>
  <si>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</si>
  <si>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</si>
  <si>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</si>
  <si>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</si>
  <si>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</si>
  <si>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</si>
  <si>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</si>
  <si>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</si>
  <si>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</si>
  <si>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</si>
  <si>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</si>
  <si>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</si>
  <si>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</si>
  <si>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</si>
  <si>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</si>
  <si>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</si>
  <si>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</si>
  <si>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</si>
  <si>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</si>
  <si>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</si>
  <si>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</si>
  <si>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</si>
  <si>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</si>
  <si>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</si>
  <si>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</si>
  <si>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</si>
  <si>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</si>
  <si>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</si>
  <si>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</si>
  <si>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</si>
  <si>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</si>
  <si>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</si>
  <si>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</si>
  <si>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</si>
  <si>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</si>
  <si>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</si>
  <si>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</si>
  <si>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</si>
  <si>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</si>
  <si>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</si>
  <si>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</si>
  <si>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</si>
  <si>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</si>
  <si>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</si>
  <si>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</si>
  <si>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</si>
  <si>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</si>
  <si>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</si>
  <si>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</si>
  <si>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</si>
  <si>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</si>
  <si>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</si>
  <si>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</si>
  <si>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</si>
  <si>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</si>
  <si>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</si>
  <si>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</si>
  <si>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</si>
  <si>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</si>
  <si>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</si>
  <si>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</si>
  <si>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</si>
  <si>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</si>
  <si>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</si>
  <si>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</si>
  <si>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</si>
  <si>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</si>
  <si>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</si>
  <si>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</si>
  <si>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</si>
  <si>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</si>
  <si>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</si>
  <si>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</si>
  <si>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</si>
  <si>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</si>
  <si>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</si>
  <si>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</si>
  <si>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</si>
  <si>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</si>
  <si>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</si>
  <si>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</si>
  <si>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</si>
  <si>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</si>
  <si>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</si>
  <si>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</si>
  <si>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</si>
  <si>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</si>
  <si>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</si>
  <si>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</si>
  <si>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</si>
  <si>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</si>
  <si>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</si>
  <si>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</si>
  <si>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</si>
  <si>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</si>
  <si>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</si>
  <si>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</si>
  <si>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</si>
  <si>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</si>
  <si>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</si>
  <si>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</si>
  <si>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</si>
  <si>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</si>
  <si>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</si>
  <si>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</si>
  <si>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</si>
  <si>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</si>
  <si>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</si>
  <si>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</si>
  <si>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</si>
  <si>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</si>
  <si>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</si>
  <si>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</si>
  <si>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</si>
  <si>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</si>
  <si>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</si>
  <si>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</si>
  <si>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</si>
  <si>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</si>
  <si>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</si>
  <si>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</si>
  <si>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</si>
  <si>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</si>
  <si>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</si>
  <si>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</si>
  <si>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</si>
  <si>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</si>
  <si>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</si>
  <si>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</si>
  <si>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</si>
  <si>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</si>
  <si>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</si>
  <si>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</si>
  <si>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</si>
  <si>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</si>
  <si>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</si>
  <si>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</si>
  <si>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</si>
  <si>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</si>
  <si>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</si>
  <si>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</si>
  <si>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</si>
  <si>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</si>
  <si>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</si>
  <si>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</si>
  <si>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</si>
  <si>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</si>
  <si>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</si>
  <si>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</si>
  <si>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</si>
  <si>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</si>
  <si>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</si>
  <si>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</si>
  <si>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</si>
  <si>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</si>
  <si>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</si>
  <si>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</si>
  <si>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</si>
  <si>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</si>
  <si>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</si>
  <si>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</si>
  <si>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</si>
  <si>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</si>
  <si>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</si>
  <si>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</si>
  <si>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</si>
  <si>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</si>
  <si>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</si>
  <si>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</si>
  <si>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</si>
  <si>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</si>
  <si>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</si>
  <si>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</si>
  <si>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</si>
  <si>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</si>
  <si>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</si>
  <si>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</si>
  <si>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</si>
  <si>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</si>
  <si>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</si>
  <si>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</si>
  <si>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</si>
  <si>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</si>
  <si>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</si>
  <si>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</si>
  <si>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</si>
  <si>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</si>
  <si>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</si>
  <si>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</si>
  <si>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</si>
  <si>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</si>
  <si>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</si>
  <si>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</si>
  <si>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</si>
  <si>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</si>
  <si>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</si>
  <si>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</si>
  <si>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</si>
  <si>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</si>
  <si>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</si>
  <si>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</si>
  <si>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</si>
  <si>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</si>
  <si>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</si>
  <si>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</si>
  <si>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</si>
  <si>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</si>
  <si>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</si>
  <si>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</si>
  <si>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</si>
  <si>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</si>
  <si>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</si>
  <si>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</si>
  <si>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</si>
  <si>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</si>
  <si>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</si>
  <si>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</si>
  <si>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</si>
  <si>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</si>
  <si>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</si>
  <si>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</si>
  <si>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</si>
  <si>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</si>
  <si>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</si>
  <si>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</si>
  <si>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</si>
  <si>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</si>
  <si>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</si>
  <si>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</si>
  <si>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</si>
  <si>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</si>
  <si>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</si>
  <si>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</si>
  <si>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</si>
  <si>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</si>
  <si>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</si>
  <si>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</si>
  <si>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</si>
  <si>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</si>
  <si>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</si>
  <si>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</si>
  <si>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</si>
  <si>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</si>
  <si>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</si>
  <si>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</si>
  <si>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</si>
  <si>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</si>
  <si>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</si>
  <si>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</si>
  <si>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</si>
  <si>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</si>
  <si>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</si>
  <si>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</si>
  <si>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</si>
  <si>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</si>
  <si>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</si>
  <si>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</si>
  <si>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</si>
  <si>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</si>
  <si>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</si>
  <si>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</si>
  <si>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</si>
  <si>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</si>
  <si>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</si>
  <si>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</si>
  <si>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</si>
  <si>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</si>
  <si>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</si>
  <si>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</si>
  <si>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</si>
  <si>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</si>
  <si>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</si>
  <si>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</si>
  <si>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</si>
  <si>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</si>
  <si>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</si>
  <si>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</si>
  <si>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</si>
  <si>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</si>
  <si>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</si>
  <si>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</si>
  <si>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</si>
  <si>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</si>
  <si>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</si>
  <si>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</si>
  <si>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</si>
  <si>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</si>
  <si>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</si>
  <si>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</si>
  <si>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</si>
  <si>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</si>
  <si>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</si>
  <si>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</si>
  <si>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</si>
  <si>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</si>
  <si>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</si>
  <si>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</si>
  <si>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</si>
  <si>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</si>
  <si>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</si>
  <si>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</si>
  <si>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</si>
  <si>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</si>
  <si>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</si>
  <si>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</si>
  <si>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</si>
  <si>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</si>
  <si>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</si>
  <si>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</si>
  <si>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</si>
  <si>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</si>
  <si>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</si>
  <si>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</si>
  <si>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</si>
  <si>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</si>
  <si>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</si>
  <si>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</si>
  <si>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</si>
  <si>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</si>
  <si>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</si>
  <si>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</si>
  <si>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</si>
  <si>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</si>
  <si>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</si>
  <si>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</si>
  <si>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</si>
  <si>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</si>
  <si>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</si>
  <si>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</si>
  <si>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</si>
  <si>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</si>
  <si>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</si>
  <si>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</si>
  <si>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</si>
  <si>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</si>
  <si>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</si>
  <si>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</si>
  <si>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</si>
  <si>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</si>
  <si>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</si>
  <si>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</si>
  <si>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</si>
  <si>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</si>
  <si>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</si>
  <si>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</si>
  <si>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</si>
  <si>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</si>
  <si>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</si>
  <si>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</si>
  <si>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</si>
  <si>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</si>
  <si>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</si>
  <si>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</si>
  <si>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</si>
  <si>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</si>
  <si>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</si>
  <si>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</si>
  <si>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</si>
  <si>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</si>
  <si>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</si>
  <si>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</si>
  <si>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</si>
  <si>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</si>
  <si>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</si>
  <si>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</si>
  <si>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</si>
  <si>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</si>
  <si>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</si>
  <si>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</si>
  <si>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</si>
  <si>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</si>
  <si>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</si>
  <si>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</si>
  <si>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</si>
  <si>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</si>
  <si>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</si>
  <si>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</si>
  <si>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</si>
  <si>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</si>
  <si>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</si>
  <si>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</si>
  <si>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</si>
  <si>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</si>
  <si>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</si>
  <si>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</si>
  <si>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</si>
  <si>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</si>
  <si>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</si>
  <si>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</si>
  <si>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</si>
  <si>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</si>
  <si>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</si>
  <si>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</si>
  <si>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</si>
  <si>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</si>
  <si>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</si>
  <si>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</si>
  <si>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</si>
  <si>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</si>
  <si>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</si>
  <si>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</si>
  <si>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</si>
  <si>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</si>
  <si>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</si>
  <si>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</si>
  <si>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</si>
  <si>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</si>
  <si>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</si>
  <si>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</si>
  <si>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</si>
  <si>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</si>
  <si>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</si>
  <si>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</si>
  <si>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</si>
  <si>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</si>
  <si>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</si>
  <si>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</si>
  <si>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</si>
  <si>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</si>
  <si>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</si>
  <si>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</si>
  <si>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</si>
  <si>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</si>
  <si>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</si>
  <si>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</si>
  <si>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</si>
  <si>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</si>
  <si>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</si>
  <si>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</si>
  <si>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</si>
  <si>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</si>
  <si>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</si>
  <si>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</si>
  <si>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</si>
  <si>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</si>
  <si>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</si>
  <si>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</si>
  <si>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</si>
  <si>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</si>
  <si>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</si>
  <si>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</si>
  <si>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</si>
  <si>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</si>
  <si>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</si>
  <si>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</si>
  <si>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</si>
  <si>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</si>
  <si>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</si>
  <si>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</si>
  <si>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</si>
  <si>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</si>
  <si>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</si>
  <si>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</si>
  <si>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</si>
  <si>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</si>
  <si>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</si>
  <si>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</si>
  <si>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</si>
  <si>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</si>
  <si>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</si>
  <si>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</si>
  <si>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</si>
  <si>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</si>
  <si>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</si>
  <si>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</si>
  <si>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</si>
  <si>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</si>
  <si>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</si>
  <si>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</si>
  <si>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</si>
  <si>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</si>
  <si>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</si>
  <si>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</si>
  <si>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</si>
  <si>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</si>
  <si>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</si>
  <si>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</si>
  <si>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</si>
  <si>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</si>
  <si>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</si>
  <si>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</si>
  <si>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</si>
  <si>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</si>
  <si>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</si>
  <si>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</si>
  <si>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</si>
  <si>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</si>
  <si>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</si>
  <si>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</si>
  <si>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</si>
  <si>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</si>
  <si>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</si>
  <si>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</si>
  <si>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</si>
  <si>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</si>
  <si>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</si>
  <si>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</si>
  <si>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</si>
  <si>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</si>
  <si>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</si>
  <si>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</si>
  <si>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</si>
  <si>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</si>
  <si>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</si>
  <si>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</si>
  <si>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</si>
  <si>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</si>
  <si>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</si>
  <si>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</si>
  <si>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</si>
  <si>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</si>
  <si>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</si>
  <si>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</si>
  <si>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</si>
  <si>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</si>
  <si>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</si>
  <si>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</si>
  <si>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</si>
  <si>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</si>
  <si>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</si>
  <si>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</si>
  <si>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</si>
  <si>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</si>
  <si>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</si>
  <si>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</si>
  <si>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</si>
  <si>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</si>
  <si>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</si>
  <si>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</si>
  <si>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</si>
  <si>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</si>
  <si>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</si>
  <si>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</si>
  <si>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</si>
  <si>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</si>
  <si>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</si>
  <si>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</si>
  <si>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</si>
  <si>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</si>
  <si>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</si>
  <si>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</si>
  <si>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</si>
  <si>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</si>
  <si>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</si>
  <si>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</si>
  <si>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</si>
  <si>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</si>
  <si>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</si>
  <si>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</si>
  <si>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</si>
  <si>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</si>
  <si>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</si>
  <si>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</si>
  <si>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</si>
  <si>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</si>
  <si>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</si>
  <si>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</si>
  <si>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</si>
  <si>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</si>
  <si>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</si>
  <si>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</si>
  <si>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</si>
  <si>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</si>
  <si>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</si>
  <si>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</si>
  <si>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</si>
  <si>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</si>
  <si>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</si>
  <si>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</si>
  <si>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</si>
  <si>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</si>
  <si>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</si>
  <si>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</si>
  <si>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</si>
  <si>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</si>
  <si>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</si>
  <si>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</si>
  <si>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</si>
  <si>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</si>
  <si>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</si>
  <si>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</si>
  <si>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</si>
  <si>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</si>
  <si>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</si>
  <si>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</si>
  <si>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</si>
  <si>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</si>
  <si>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</si>
  <si>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</si>
  <si>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</si>
  <si>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</si>
  <si>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</si>
  <si>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</si>
  <si>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</si>
  <si>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</si>
  <si>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</si>
  <si>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</si>
  <si>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</si>
  <si>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</si>
  <si>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</si>
  <si>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</si>
  <si>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</si>
  <si>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</si>
  <si>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</si>
  <si>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</si>
  <si>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</si>
  <si>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</si>
  <si>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</si>
  <si>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</si>
  <si>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</si>
  <si>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</si>
  <si>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</si>
  <si>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</si>
  <si>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</si>
  <si>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</si>
  <si>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</si>
  <si>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</si>
  <si>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</si>
  <si>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</si>
  <si>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</si>
  <si>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</si>
  <si>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</si>
  <si>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</si>
  <si>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</si>
  <si>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</si>
  <si>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</si>
  <si>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</si>
  <si>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</si>
  <si>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</si>
  <si>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</si>
  <si>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</si>
  <si>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</si>
  <si>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</si>
  <si>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</si>
  <si>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</si>
  <si>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</si>
  <si>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</si>
  <si>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</si>
  <si>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</si>
  <si>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</si>
  <si>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</si>
  <si>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</si>
  <si>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</si>
  <si>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</si>
  <si>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</si>
  <si>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</si>
  <si>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</si>
  <si>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</si>
  <si>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</si>
  <si>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</si>
  <si>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</si>
  <si>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</si>
  <si>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</si>
  <si>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</si>
  <si>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</si>
  <si>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</si>
  <si>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</si>
  <si>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</si>
  <si>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</si>
  <si>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</si>
  <si>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</si>
  <si>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</si>
  <si>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</si>
  <si>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</si>
  <si>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</si>
  <si>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</si>
  <si>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</si>
  <si>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</si>
  <si>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</si>
  <si>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</si>
  <si>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</si>
  <si>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</si>
  <si>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</si>
  <si>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</si>
  <si>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</si>
  <si>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</si>
  <si>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</si>
  <si>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</si>
  <si>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</si>
  <si>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</si>
  <si>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</si>
  <si>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</si>
  <si>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</si>
  <si>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</si>
  <si>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</si>
  <si>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</si>
  <si>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</si>
  <si>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</si>
  <si>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</si>
  <si>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</si>
  <si>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</si>
  <si>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</si>
  <si>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</si>
  <si>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</si>
  <si>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</si>
  <si>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</si>
  <si>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</si>
  <si>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</si>
  <si>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</si>
  <si>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</si>
  <si>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</si>
  <si>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</si>
  <si>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</si>
  <si>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</si>
  <si>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</si>
  <si>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</si>
  <si>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</si>
  <si>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</si>
  <si>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</si>
  <si>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</si>
  <si>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</si>
  <si>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</si>
  <si>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</si>
  <si>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</si>
  <si>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</si>
  <si>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</si>
  <si>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</si>
  <si>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</si>
  <si>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</si>
  <si>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</si>
  <si>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</si>
  <si>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</si>
  <si>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</si>
  <si>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</si>
  <si>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</si>
  <si>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</si>
  <si>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</si>
  <si>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</si>
  <si>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</si>
  <si>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</si>
  <si>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</si>
  <si>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</si>
  <si>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</si>
  <si>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</si>
  <si>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</si>
  <si>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</si>
  <si>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</si>
  <si>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</si>
  <si>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</si>
  <si>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</si>
  <si>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</si>
  <si>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</si>
  <si>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</si>
  <si>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</si>
  <si>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</si>
  <si>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</si>
  <si>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</si>
  <si>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</si>
  <si>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</si>
  <si>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</si>
  <si>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</si>
  <si>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</si>
  <si>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</si>
  <si>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</si>
  <si>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</si>
  <si>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</si>
  <si>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</si>
  <si>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</si>
  <si>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</si>
  <si>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</si>
  <si>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</si>
  <si>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</si>
  <si>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</si>
  <si>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</si>
  <si>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</si>
  <si>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</si>
  <si>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</si>
  <si>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</si>
  <si>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</si>
  <si>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</si>
  <si>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</si>
  <si>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</si>
  <si>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</si>
  <si>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</si>
  <si>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</si>
  <si>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</si>
  <si>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</si>
  <si>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</si>
  <si>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</si>
  <si>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</si>
  <si>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</si>
  <si>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</si>
  <si>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</si>
  <si>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</si>
  <si>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</si>
  <si>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</si>
  <si>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</si>
  <si>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</si>
  <si>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</si>
  <si>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</si>
  <si>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</si>
  <si>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</si>
  <si>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</si>
  <si>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</si>
  <si>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</si>
  <si>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</si>
  <si>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</si>
  <si>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</si>
  <si>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</si>
  <si>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</si>
  <si>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</si>
  <si>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</si>
  <si>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</si>
  <si>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</si>
  <si>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</si>
  <si>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</si>
  <si>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</si>
  <si>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</si>
  <si>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</si>
  <si>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</si>
  <si>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</si>
  <si>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</si>
  <si>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</si>
  <si>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</si>
  <si>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</si>
  <si>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</si>
  <si>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</si>
  <si>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</si>
  <si>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</si>
  <si>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</si>
  <si>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</si>
  <si>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</si>
  <si>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</si>
  <si>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</si>
  <si>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</si>
  <si>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</si>
  <si>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</si>
  <si>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</si>
  <si>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</si>
  <si>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</si>
  <si>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</si>
  <si>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</si>
  <si>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</si>
  <si>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</si>
  <si>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</si>
  <si>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</si>
  <si>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</si>
  <si>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</si>
  <si>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</si>
  <si>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</si>
  <si>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</si>
  <si>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</si>
  <si>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</si>
  <si>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</si>
  <si>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</si>
  <si>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</si>
  <si>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</si>
  <si>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</si>
  <si>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</si>
  <si>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</si>
  <si>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</si>
  <si>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</si>
  <si>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</si>
  <si>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</si>
  <si>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</si>
  <si>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</si>
  <si>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</si>
  <si>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</si>
  <si>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</si>
  <si>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</si>
  <si>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</si>
  <si>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</si>
  <si>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</si>
  <si>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</si>
  <si>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</si>
  <si>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</si>
  <si>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</si>
  <si>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</si>
  <si>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</si>
  <si>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</si>
  <si>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</si>
  <si>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</si>
  <si>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</si>
  <si>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</si>
  <si>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</si>
  <si>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</si>
  <si>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</si>
  <si>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</si>
  <si>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</si>
  <si>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</si>
  <si>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</si>
  <si>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</si>
  <si>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</si>
  <si>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</si>
  <si>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</si>
  <si>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</si>
  <si>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</si>
  <si>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</si>
  <si>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</si>
  <si>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</si>
  <si>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</si>
  <si>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</si>
  <si>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</si>
  <si>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</si>
  <si>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</si>
  <si>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</si>
  <si>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</si>
  <si>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</si>
  <si>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</si>
  <si>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</si>
  <si>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</si>
  <si>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</si>
  <si>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</si>
  <si>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</si>
  <si>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</si>
  <si>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</si>
  <si>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</si>
  <si>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</si>
  <si>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</si>
  <si>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</si>
  <si>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</si>
  <si>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</si>
  <si>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</si>
  <si>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</si>
  <si>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</si>
  <si>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</si>
  <si>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</si>
  <si>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</si>
  <si>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</si>
  <si>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</si>
  <si>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</si>
  <si>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</si>
  <si>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</si>
  <si>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</si>
  <si>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</si>
  <si>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</si>
  <si>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</si>
  <si>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</si>
  <si>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</si>
  <si>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</si>
  <si>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</si>
  <si>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</si>
  <si>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</si>
  <si>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</si>
  <si>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</si>
  <si>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</si>
  <si>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</si>
  <si>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</si>
  <si>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</si>
  <si>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</si>
  <si>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</si>
  <si>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</si>
  <si>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</si>
  <si>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</si>
  <si>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</si>
  <si>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</si>
  <si>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</si>
  <si>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</si>
  <si>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</si>
  <si>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</si>
  <si>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</si>
  <si>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</si>
  <si>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</si>
  <si>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</si>
  <si>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</si>
  <si>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</si>
  <si>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</si>
  <si>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</si>
  <si>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</si>
  <si>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</si>
  <si>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</si>
  <si>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</si>
  <si>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</si>
  <si>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</si>
  <si>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</si>
  <si>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</si>
  <si>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</si>
  <si>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</si>
  <si>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</si>
  <si>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</si>
  <si>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</si>
  <si>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</si>
  <si>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</si>
  <si>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</si>
  <si>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</si>
  <si>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</si>
  <si>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</si>
  <si>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</si>
  <si>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</si>
  <si>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</si>
  <si>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</si>
  <si>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</si>
  <si>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</si>
  <si>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</si>
  <si>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</si>
  <si>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</si>
  <si>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</si>
  <si>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</si>
  <si>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</si>
  <si>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</si>
  <si>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</si>
  <si>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</si>
  <si>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</si>
  <si>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</si>
  <si>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</si>
  <si>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</si>
  <si>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</si>
  <si>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</si>
  <si>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</si>
  <si>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</si>
  <si>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</si>
  <si>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</si>
  <si>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</si>
  <si>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</si>
  <si>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</si>
  <si>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</si>
  <si>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</si>
  <si>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</si>
  <si>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</si>
  <si>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</si>
  <si>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</si>
  <si>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</si>
  <si>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</si>
  <si>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</si>
  <si>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</si>
  <si>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</si>
  <si>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</si>
  <si>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</si>
  <si>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</si>
  <si>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</si>
  <si>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</si>
  <si>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</si>
  <si>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</si>
  <si>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</si>
  <si>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</si>
  <si>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</si>
  <si>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</si>
  <si>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</si>
  <si>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</si>
  <si>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</si>
  <si>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</si>
  <si>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</si>
  <si>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</si>
  <si>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</si>
  <si>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</si>
  <si>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</si>
  <si>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</si>
  <si>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</si>
  <si>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</si>
  <si>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</si>
  <si>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</si>
  <si>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</si>
  <si>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</si>
  <si>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</si>
  <si>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</si>
  <si>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</si>
  <si>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</si>
  <si>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</si>
  <si>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</si>
  <si>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</si>
  <si>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</si>
  <si>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</si>
  <si>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</si>
  <si>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</si>
  <si>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</si>
  <si>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</si>
  <si>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</si>
  <si>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</si>
  <si>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</si>
  <si>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</si>
  <si>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</si>
  <si>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</si>
  <si>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</si>
  <si>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</si>
  <si>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</si>
  <si>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</si>
  <si>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</si>
  <si>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</si>
  <si>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</si>
  <si>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</si>
  <si>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</si>
  <si>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</si>
  <si>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</si>
  <si>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</si>
  <si>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</si>
  <si>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</si>
  <si>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</si>
  <si>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</si>
  <si>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</si>
  <si>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</si>
  <si>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</si>
  <si>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</si>
  <si>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</si>
  <si>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</si>
  <si>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</si>
  <si>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</si>
  <si>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</si>
  <si>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</si>
  <si>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</si>
  <si>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</si>
  <si>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</si>
  <si>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</si>
  <si>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</si>
  <si>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</si>
  <si>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</si>
  <si>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</si>
  <si>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</si>
  <si>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</si>
  <si>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</si>
  <si>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</si>
  <si>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</si>
  <si>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</si>
  <si>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</si>
  <si>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</si>
  <si>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</si>
  <si>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</si>
  <si>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</si>
  <si>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</si>
  <si>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</si>
  <si>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</si>
  <si>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</si>
  <si>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</si>
  <si>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</si>
  <si>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</si>
  <si>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</si>
  <si>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</si>
  <si>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</si>
  <si>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</si>
  <si>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</si>
  <si>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</si>
  <si>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</si>
  <si>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</si>
  <si>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</si>
  <si>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</si>
  <si>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</si>
  <si>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</si>
  <si>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</si>
  <si>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</si>
  <si>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</si>
  <si>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</si>
  <si>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</si>
  <si>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</si>
  <si>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</si>
  <si>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</si>
  <si>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</si>
  <si>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</si>
  <si>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</si>
  <si>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</si>
  <si>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</si>
  <si>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</si>
  <si>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</si>
  <si>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</si>
  <si>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</si>
  <si>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</si>
  <si>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</si>
  <si>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</si>
  <si>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</si>
  <si>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</si>
  <si>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</si>
  <si>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</si>
  <si>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</si>
  <si>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</si>
  <si>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</si>
  <si>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</si>
  <si>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</si>
  <si>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</si>
  <si>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</si>
  <si>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</si>
  <si>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</si>
  <si>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</si>
  <si>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</si>
  <si>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</si>
  <si>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</si>
  <si>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</si>
  <si>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</si>
  <si>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</si>
  <si>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</si>
  <si>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</si>
  <si>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</si>
  <si>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</si>
  <si>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</si>
  <si>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</si>
  <si>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</si>
  <si>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</si>
  <si>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</si>
  <si>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</si>
  <si>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</si>
  <si>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</si>
  <si>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</si>
  <si>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</si>
  <si>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</si>
  <si>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</si>
  <si>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</si>
  <si>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</si>
  <si>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</si>
  <si>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</si>
  <si>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</si>
  <si>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</si>
  <si>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</si>
  <si>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</si>
  <si>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</si>
  <si>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</si>
  <si>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</si>
  <si>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</si>
  <si>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</si>
  <si>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</si>
  <si>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</si>
  <si>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</si>
  <si>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</si>
  <si>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</si>
  <si>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</si>
  <si>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</si>
  <si>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</si>
  <si>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</si>
  <si>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</si>
  <si>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</si>
  <si>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</si>
  <si>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</si>
  <si>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</si>
  <si>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</si>
  <si>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</si>
  <si>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</si>
  <si>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</si>
  <si>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</si>
  <si>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</si>
  <si>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</si>
  <si>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</si>
  <si>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</si>
  <si>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</si>
  <si>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</si>
  <si>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</si>
  <si>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</si>
  <si>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</si>
  <si>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</si>
  <si>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</si>
  <si>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</si>
  <si>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</si>
  <si>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</si>
  <si>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</si>
  <si>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</si>
  <si>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</si>
  <si>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</si>
  <si>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</si>
  <si>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</si>
  <si>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</si>
  <si>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</si>
  <si>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</si>
  <si>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</si>
  <si>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</si>
  <si>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</si>
  <si>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</si>
  <si>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</si>
  <si>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</si>
  <si>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</si>
  <si>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</si>
  <si>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</si>
  <si>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</si>
  <si>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</si>
  <si>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</si>
  <si>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</si>
  <si>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</si>
  <si>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</si>
  <si>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</si>
  <si>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</si>
  <si>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</si>
  <si>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</si>
  <si>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</si>
  <si>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</si>
  <si>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</si>
  <si>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</si>
  <si>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</si>
  <si>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</si>
  <si>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</si>
  <si>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</si>
  <si>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</si>
  <si>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</si>
  <si>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</si>
  <si>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</si>
  <si>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</si>
  <si>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</si>
  <si>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</si>
  <si>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</si>
  <si>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</si>
  <si>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</si>
  <si>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</si>
  <si>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</si>
  <si>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</si>
  <si>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</si>
  <si>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</si>
  <si>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</si>
  <si>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</si>
  <si>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</si>
  <si>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</si>
  <si>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</si>
  <si>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</si>
  <si>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</si>
  <si>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</si>
  <si>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</si>
  <si>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</si>
  <si>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</si>
  <si>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</si>
  <si>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</si>
  <si>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</si>
  <si>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</si>
  <si>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</si>
  <si>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</si>
  <si>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</si>
  <si>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</si>
  <si>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</si>
  <si>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</si>
  <si>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</si>
  <si>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</si>
  <si>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</si>
  <si>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</si>
  <si>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</si>
  <si>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</si>
  <si>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</si>
  <si>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</si>
  <si>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</si>
  <si>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</si>
  <si>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</si>
  <si>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</si>
  <si>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</si>
  <si>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</si>
  <si>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</si>
  <si>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</si>
  <si>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</si>
  <si>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</si>
  <si>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</si>
  <si>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</si>
  <si>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</si>
  <si>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</si>
  <si>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</si>
  <si>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</si>
  <si>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</si>
  <si>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</si>
  <si>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</si>
  <si>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</si>
  <si>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</si>
  <si>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</si>
  <si>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</si>
  <si>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</si>
  <si>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</si>
  <si>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</si>
  <si>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</si>
  <si>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</si>
  <si>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</si>
  <si>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</si>
  <si>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</si>
  <si>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</si>
  <si>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</si>
  <si>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</si>
  <si>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</si>
  <si>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</si>
  <si>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</si>
  <si>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</si>
  <si>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</si>
  <si>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</si>
  <si>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</si>
  <si>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</si>
  <si>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</si>
  <si>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</si>
  <si>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</si>
  <si>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</si>
  <si>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</si>
  <si>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</si>
  <si>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</si>
  <si>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</si>
  <si>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</si>
  <si>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</si>
  <si>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</si>
  <si>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</si>
  <si>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</si>
  <si>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</si>
  <si>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</si>
  <si>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</si>
  <si>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</si>
  <si>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</si>
  <si>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</si>
  <si>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</si>
  <si>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</si>
  <si>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</si>
  <si>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</si>
  <si>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</si>
  <si>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</si>
  <si>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</si>
  <si>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</si>
  <si>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</si>
  <si>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</si>
  <si>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</si>
  <si>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</si>
  <si>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</si>
  <si>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</si>
  <si>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</si>
  <si>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</si>
  <si>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</si>
  <si>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</si>
  <si>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</si>
  <si>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</si>
  <si>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</si>
  <si>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</si>
  <si>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</si>
  <si>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</si>
  <si>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</si>
  <si>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</si>
  <si>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</si>
  <si>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</si>
  <si>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</si>
  <si>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</si>
  <si>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</si>
  <si>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</si>
  <si>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</si>
  <si>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</si>
  <si>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</si>
  <si>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</si>
  <si>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</si>
  <si>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</si>
  <si>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</si>
  <si>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</si>
  <si>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</si>
  <si>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</si>
  <si>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</si>
  <si>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</si>
  <si>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</si>
  <si>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</si>
  <si>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</si>
  <si>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</si>
  <si>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</si>
  <si>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</si>
  <si>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</si>
  <si>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</si>
  <si>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</si>
  <si>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</si>
  <si>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</si>
  <si>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</si>
  <si>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</si>
  <si>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</si>
  <si>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</si>
  <si>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</si>
  <si>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</si>
  <si>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</si>
  <si>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</si>
  <si>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</si>
  <si>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</si>
  <si>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</si>
  <si>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</si>
  <si>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</si>
  <si>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</si>
  <si>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</si>
  <si>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</si>
  <si>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</si>
  <si>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</si>
  <si>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</si>
  <si>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</si>
  <si>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</si>
  <si>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</si>
  <si>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</si>
  <si>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</si>
  <si>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</si>
  <si>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</si>
  <si>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</si>
  <si>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</si>
  <si>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</si>
  <si>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</si>
  <si>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</si>
  <si>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</si>
  <si>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</si>
  <si>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</si>
  <si>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</si>
  <si>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</si>
  <si>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</si>
  <si>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</si>
  <si>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</si>
  <si>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</si>
  <si>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</si>
  <si>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</si>
  <si>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</si>
  <si>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</si>
  <si>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</si>
  <si>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</si>
  <si>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</si>
  <si>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</si>
  <si>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</si>
  <si>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</si>
  <si>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</si>
  <si>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</si>
  <si>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</si>
  <si>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</si>
  <si>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</si>
  <si>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</si>
  <si>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</si>
  <si>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</si>
  <si>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</si>
  <si>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</si>
  <si>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</si>
  <si>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</si>
  <si>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</si>
  <si>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</si>
  <si>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</si>
  <si>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</si>
  <si>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</si>
  <si>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</si>
  <si>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</si>
  <si>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</si>
  <si>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</si>
  <si>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</si>
  <si>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</si>
  <si>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</si>
  <si>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</si>
  <si>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</si>
  <si>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</si>
  <si>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</si>
  <si>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</si>
  <si>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</si>
  <si>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</si>
  <si>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</si>
  <si>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</si>
  <si>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</si>
  <si>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</si>
  <si>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</si>
  <si>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</si>
  <si>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</si>
  <si>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</si>
  <si>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</si>
  <si>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</si>
  <si>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</si>
  <si>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</si>
  <si>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</si>
  <si>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</si>
  <si>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</si>
  <si>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</si>
  <si>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</si>
  <si>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</si>
  <si>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</si>
  <si>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</si>
  <si>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</si>
  <si>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</si>
  <si>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</si>
  <si>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</si>
  <si>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</si>
  <si>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</si>
  <si>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</si>
  <si>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</si>
  <si>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</si>
  <si>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</si>
  <si>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</si>
  <si>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</si>
  <si>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</si>
  <si>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</si>
  <si>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</si>
  <si>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</si>
  <si>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</si>
  <si>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</si>
  <si>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</si>
  <si>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</si>
  <si>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</si>
  <si>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</si>
  <si>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</si>
  <si>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</si>
  <si>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</si>
  <si>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</si>
  <si>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</si>
  <si>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</si>
  <si>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</si>
  <si>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</si>
  <si>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</si>
  <si>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</si>
  <si>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</si>
  <si>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</si>
  <si>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</si>
  <si>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</si>
  <si>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</si>
  <si>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</si>
  <si>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</si>
  <si>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</si>
  <si>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</si>
  <si>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</si>
  <si>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</si>
  <si>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</si>
  <si>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</si>
  <si>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</si>
  <si>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</si>
  <si>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</si>
  <si>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</si>
  <si>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</si>
  <si>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</si>
  <si>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</si>
  <si>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</si>
  <si>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</si>
  <si>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</si>
  <si>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</si>
  <si>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</si>
  <si>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</si>
  <si>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</si>
  <si>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</si>
  <si>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</si>
  <si>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</si>
  <si>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</si>
  <si>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</si>
  <si>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</si>
  <si>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</si>
  <si>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</si>
  <si>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</si>
  <si>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</si>
  <si>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</si>
  <si>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</si>
  <si>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</si>
  <si>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</si>
  <si>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</si>
  <si>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</si>
  <si>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</si>
  <si>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</si>
  <si>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</si>
  <si>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</si>
  <si>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</si>
  <si>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</si>
  <si>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</si>
  <si>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</si>
  <si>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</si>
  <si>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</si>
  <si>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</si>
  <si>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</si>
  <si>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</si>
  <si>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</si>
  <si>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</si>
  <si>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</si>
  <si>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</si>
  <si>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</si>
  <si>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</si>
  <si>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</si>
  <si>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</si>
  <si>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</si>
  <si>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</si>
  <si>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</si>
  <si>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</si>
  <si>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</si>
  <si>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</si>
  <si>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</si>
  <si>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</si>
  <si>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</si>
  <si>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</si>
  <si>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</si>
  <si>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</si>
  <si>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</si>
  <si>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</si>
  <si>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</si>
  <si>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</si>
  <si>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</si>
  <si>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</si>
  <si>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</si>
  <si>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</si>
  <si>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</si>
  <si>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</si>
  <si>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</si>
  <si>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</si>
  <si>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</si>
  <si>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</si>
  <si>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</si>
  <si>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</si>
  <si>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</si>
  <si>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</si>
  <si>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</si>
  <si>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</si>
  <si>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</si>
  <si>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</si>
  <si>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</si>
  <si>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</si>
  <si>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</si>
  <si>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</si>
  <si>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</si>
  <si>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</si>
  <si>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</si>
  <si>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</si>
  <si>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</si>
  <si>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</si>
  <si>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</si>
  <si>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</si>
  <si>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</si>
  <si>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</si>
  <si>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</si>
  <si>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</si>
  <si>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</si>
  <si>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</si>
  <si>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</si>
  <si>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</si>
  <si>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</si>
  <si>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</si>
  <si>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</si>
  <si>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</si>
  <si>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</si>
  <si>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</si>
  <si>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</si>
  <si>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</si>
  <si>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</si>
  <si>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</si>
  <si>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</si>
  <si>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</si>
  <si>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</si>
  <si>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</si>
  <si>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</si>
  <si>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</si>
  <si>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</si>
  <si>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</si>
  <si>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</si>
  <si>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</si>
  <si>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</si>
  <si>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</si>
  <si>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</si>
  <si>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</si>
  <si>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</si>
  <si>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</si>
  <si>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</si>
  <si>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</si>
  <si>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</si>
  <si>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</si>
  <si>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</si>
  <si>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</si>
  <si>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</si>
  <si>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</si>
  <si>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</si>
  <si>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</si>
  <si>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</si>
  <si>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</si>
  <si>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</si>
  <si>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</si>
  <si>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</si>
  <si>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</si>
  <si>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</si>
  <si>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</si>
  <si>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</si>
  <si>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</si>
  <si>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</si>
  <si>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</si>
  <si>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</si>
  <si>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</si>
  <si>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</si>
  <si>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</si>
  <si>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</si>
  <si>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</si>
  <si>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</si>
  <si>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</si>
  <si>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</si>
  <si>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</si>
  <si>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</si>
  <si>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</si>
  <si>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</si>
  <si>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</si>
  <si>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</si>
  <si>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</si>
  <si>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</si>
  <si>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</si>
  <si>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</si>
  <si>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</si>
  <si>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</si>
  <si>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</si>
  <si>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</si>
  <si>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</si>
  <si>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</si>
  <si>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</si>
  <si>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</si>
  <si>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</si>
  <si>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</si>
  <si>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</si>
  <si>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</si>
  <si>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</si>
  <si>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</si>
  <si>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</si>
  <si>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</si>
  <si>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</si>
  <si>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</si>
  <si>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</si>
  <si>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</si>
  <si>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</si>
  <si>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</si>
  <si>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</si>
  <si>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</si>
  <si>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</si>
  <si>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</si>
  <si>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</si>
  <si>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</si>
  <si>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</si>
  <si>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</si>
  <si>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</si>
  <si>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</si>
  <si>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</si>
  <si>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</si>
  <si>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</si>
  <si>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</si>
  <si>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</si>
  <si>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</si>
  <si>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</si>
  <si>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</si>
  <si>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</si>
  <si>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</si>
  <si>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</si>
  <si>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</si>
  <si>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</si>
  <si>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</si>
  <si>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</si>
  <si>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</si>
  <si>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</si>
  <si>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</si>
  <si>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</si>
  <si>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</si>
  <si>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</si>
  <si>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</si>
  <si>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</si>
  <si>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</si>
  <si>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</si>
  <si>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</si>
  <si>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</si>
  <si>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</si>
  <si>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</si>
  <si>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</si>
  <si>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</si>
  <si>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</si>
  <si>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</si>
  <si>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</si>
  <si>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</si>
  <si>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</si>
  <si>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</si>
  <si>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</si>
  <si>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</si>
  <si>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</si>
  <si>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</si>
  <si>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</si>
  <si>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</si>
  <si>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</si>
  <si>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</si>
  <si>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</si>
  <si>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</si>
  <si>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</si>
  <si>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</si>
  <si>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</si>
  <si>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</si>
  <si>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</si>
  <si>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</si>
  <si>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</si>
  <si>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</si>
  <si>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</si>
  <si>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</si>
  <si>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</si>
  <si>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</si>
  <si>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</si>
  <si>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</si>
  <si>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</si>
  <si>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</si>
  <si>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</si>
  <si>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</si>
  <si>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</si>
  <si>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</si>
  <si>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</si>
  <si>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</si>
  <si>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</si>
  <si>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</si>
  <si>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</si>
  <si>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</si>
  <si>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</si>
  <si>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</si>
  <si>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</si>
  <si>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</si>
  <si>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</si>
  <si>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</si>
  <si>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</si>
  <si>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</si>
  <si>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</si>
  <si>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</si>
  <si>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</si>
  <si>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</si>
  <si>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</si>
  <si>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</si>
  <si>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</si>
  <si>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</si>
  <si>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</si>
  <si>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</si>
  <si>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</si>
  <si>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</si>
  <si>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</si>
  <si>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</si>
  <si>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</si>
  <si>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</si>
  <si>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</si>
  <si>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</si>
  <si>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</si>
  <si>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</si>
  <si>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</si>
  <si>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</si>
  <si>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</si>
  <si>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</si>
  <si>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</si>
  <si>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</si>
  <si>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</si>
  <si>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</si>
  <si>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</si>
  <si>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</si>
  <si>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</si>
  <si>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</si>
  <si>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</si>
  <si>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</si>
  <si>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</si>
  <si>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</si>
  <si>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</si>
  <si>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</si>
  <si>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</si>
  <si>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</si>
  <si>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</si>
  <si>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</si>
  <si>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</si>
  <si>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</si>
  <si>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</si>
  <si>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</si>
  <si>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</si>
  <si>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</si>
  <si>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</si>
  <si>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</si>
  <si>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</si>
  <si>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</si>
  <si>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</si>
  <si>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</si>
  <si>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</si>
  <si>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</si>
  <si>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</si>
  <si>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</si>
  <si>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</si>
  <si>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</si>
  <si>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</si>
  <si>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</si>
  <si>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</si>
  <si>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</si>
  <si>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</si>
  <si>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</si>
  <si>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</si>
  <si>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</si>
  <si>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</si>
  <si>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</si>
  <si>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</si>
  <si>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</si>
  <si>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</si>
  <si>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</si>
  <si>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</si>
  <si>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</si>
  <si>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</si>
  <si>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</si>
  <si>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</si>
  <si>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</si>
  <si>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</si>
  <si>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</si>
  <si>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</si>
  <si>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</si>
  <si>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</si>
  <si>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</si>
  <si>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</si>
  <si>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</si>
  <si>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</si>
  <si>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</si>
  <si>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</si>
  <si>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</si>
  <si>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</si>
  <si>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</si>
  <si>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</si>
  <si>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</si>
  <si>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</si>
  <si>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</si>
  <si>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</si>
  <si>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</si>
  <si>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</si>
  <si>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</si>
  <si>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</si>
  <si>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</si>
  <si>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</si>
  <si>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</si>
  <si>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</si>
  <si>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</si>
  <si>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</si>
  <si>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</si>
  <si>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</si>
  <si>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</si>
  <si>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</si>
  <si>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</si>
  <si>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</si>
  <si>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</si>
  <si>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</si>
  <si>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</si>
  <si>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</si>
  <si>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</si>
  <si>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</si>
  <si>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</si>
  <si>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</si>
  <si>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</si>
  <si>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</si>
  <si>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</si>
  <si>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</si>
  <si>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</si>
  <si>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</si>
  <si>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</si>
  <si>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</si>
  <si>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</si>
  <si>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</si>
  <si>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</si>
  <si>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</si>
  <si>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</si>
  <si>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</si>
  <si>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</si>
  <si>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</si>
  <si>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</si>
  <si>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</si>
  <si>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</si>
  <si>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</si>
  <si>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</si>
  <si>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</si>
  <si>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</si>
  <si>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</si>
  <si>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</si>
  <si>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</si>
  <si>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</si>
  <si>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</si>
  <si>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</si>
  <si>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</si>
  <si>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</si>
  <si>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</si>
  <si>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</si>
  <si>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</si>
  <si>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</si>
  <si>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</si>
  <si>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</si>
  <si>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</si>
  <si>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</si>
  <si>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</si>
  <si>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</si>
  <si>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</si>
  <si>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</si>
  <si>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</si>
  <si>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</si>
  <si>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</si>
  <si>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</si>
  <si>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</si>
  <si>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</si>
  <si>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</si>
  <si>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</si>
  <si>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</si>
  <si>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</si>
  <si>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</si>
  <si>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</si>
  <si>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</si>
  <si>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</si>
  <si>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</si>
  <si>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</si>
  <si>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</si>
  <si>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</si>
  <si>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</si>
  <si>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</si>
  <si>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</si>
  <si>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</si>
  <si>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</si>
  <si>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</si>
  <si>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</si>
  <si>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</si>
  <si>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</si>
  <si>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</si>
  <si>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</si>
  <si>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</si>
  <si>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</si>
  <si>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</si>
  <si>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</si>
  <si>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</si>
  <si>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</si>
  <si>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</si>
  <si>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</si>
  <si>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</si>
  <si>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</si>
  <si>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</si>
  <si>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</si>
  <si>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</si>
  <si>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</si>
  <si>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</si>
  <si>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</si>
  <si>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</si>
  <si>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</si>
  <si>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</si>
  <si>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</si>
  <si>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</si>
  <si>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</si>
  <si>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</si>
  <si>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</si>
  <si>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</si>
  <si>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</si>
  <si>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</si>
  <si>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</si>
  <si>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</si>
  <si>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</si>
  <si>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</si>
  <si>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</si>
  <si>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</si>
  <si>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</si>
  <si>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</si>
  <si>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</si>
  <si>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</si>
  <si>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</si>
  <si>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</si>
  <si>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</si>
  <si>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</si>
  <si>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</si>
  <si>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</si>
  <si>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</si>
  <si>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</si>
  <si>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</si>
  <si>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</si>
  <si>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</si>
  <si>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</si>
  <si>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</si>
  <si>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</si>
  <si>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</si>
  <si>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</si>
  <si>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</si>
  <si>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</si>
  <si>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</si>
  <si>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</si>
  <si>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</si>
  <si>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</si>
  <si>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</si>
  <si>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</si>
  <si>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</si>
  <si>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</si>
  <si>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</si>
  <si>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</si>
  <si>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</si>
  <si>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</si>
  <si>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</si>
  <si>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</si>
  <si>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</si>
  <si>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</si>
  <si>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</si>
  <si>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</si>
  <si>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</si>
  <si>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</si>
  <si>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</si>
  <si>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</si>
  <si>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</si>
  <si>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</si>
  <si>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</si>
  <si>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</si>
  <si>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</si>
  <si>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</si>
  <si>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</si>
  <si>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</si>
  <si>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</si>
  <si>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</si>
  <si>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</si>
  <si>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</si>
  <si>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</si>
  <si>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</si>
  <si>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</si>
  <si>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</si>
  <si>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</si>
  <si>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</si>
  <si>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</si>
  <si>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</si>
  <si>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</si>
  <si>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</si>
  <si>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</si>
  <si>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</si>
  <si>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</si>
  <si>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</si>
  <si>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</si>
  <si>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</si>
  <si>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</si>
  <si>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</si>
  <si>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</si>
  <si>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</si>
  <si>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</si>
  <si>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</si>
  <si>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</si>
  <si>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</si>
  <si>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</si>
  <si>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</si>
  <si>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</si>
  <si>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</si>
  <si>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</si>
  <si>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</si>
  <si>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</si>
  <si>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</si>
  <si>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</si>
  <si>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</si>
  <si>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</si>
  <si>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</si>
  <si>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</si>
  <si>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</si>
  <si>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</si>
  <si>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</si>
  <si>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</si>
  <si>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</si>
  <si>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</si>
  <si>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</si>
  <si>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</si>
  <si>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</si>
  <si>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</si>
  <si>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</si>
  <si>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</si>
  <si>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</si>
  <si>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</si>
  <si>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</si>
  <si>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</si>
  <si>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</si>
  <si>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</si>
  <si>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</si>
  <si>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</si>
  <si>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</si>
  <si>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</si>
  <si>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</si>
  <si>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</si>
  <si>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</si>
  <si>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</si>
  <si>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</si>
  <si>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</si>
  <si>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</si>
  <si>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</si>
  <si>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</si>
  <si>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</si>
  <si>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</si>
  <si>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</si>
  <si>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</si>
  <si>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</si>
  <si>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</si>
  <si>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</si>
  <si>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</si>
  <si>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</si>
  <si>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</si>
  <si>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</si>
  <si>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</si>
  <si>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</si>
  <si>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</si>
  <si>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</si>
  <si>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</si>
  <si>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</si>
  <si>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</si>
  <si>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</si>
  <si>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</si>
  <si>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</si>
  <si>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</si>
  <si>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</si>
  <si>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</si>
  <si>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</si>
  <si>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</si>
  <si>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</si>
  <si>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</si>
  <si>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</si>
  <si>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</si>
  <si>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</si>
  <si>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</si>
  <si>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</si>
  <si>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</si>
  <si>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</si>
  <si>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</si>
  <si>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</si>
  <si>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</si>
  <si>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</si>
  <si>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</si>
  <si>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</si>
  <si>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</si>
  <si>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</si>
  <si>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</si>
  <si>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</si>
  <si>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</si>
  <si>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</si>
  <si>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</si>
  <si>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</si>
  <si>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</si>
  <si>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</si>
  <si>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</si>
  <si>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</si>
  <si>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</si>
  <si>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</si>
  <si>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</si>
  <si>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</si>
  <si>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</si>
  <si>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</si>
  <si>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</si>
  <si>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</si>
  <si>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</si>
  <si>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</si>
  <si>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</si>
  <si>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</si>
  <si>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</si>
  <si>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</si>
  <si>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</si>
  <si>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</si>
  <si>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</si>
  <si>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</si>
  <si>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</si>
  <si>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</si>
  <si>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</si>
  <si>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</si>
  <si>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</si>
  <si>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</si>
  <si>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</si>
  <si>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</si>
  <si>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</si>
  <si>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</si>
  <si>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</si>
  <si>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</si>
  <si>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</si>
  <si>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</si>
  <si>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</si>
  <si>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</si>
  <si>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</si>
  <si>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</si>
  <si>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</si>
  <si>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</si>
  <si>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</si>
  <si>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</si>
  <si>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</si>
  <si>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</si>
  <si>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</si>
  <si>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</si>
  <si>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</si>
  <si>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</si>
  <si>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</si>
  <si>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</si>
  <si>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</si>
  <si>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</si>
  <si>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</si>
  <si>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</si>
  <si>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</si>
  <si>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</si>
  <si>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</si>
  <si>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</si>
  <si>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</si>
  <si>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</si>
  <si>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</si>
  <si>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</si>
  <si>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</si>
  <si>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</si>
  <si>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</si>
  <si>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</si>
  <si>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</si>
  <si>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</si>
  <si>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</si>
  <si>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</si>
  <si>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</si>
  <si>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</si>
  <si>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</si>
  <si>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</si>
  <si>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</si>
  <si>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</si>
  <si>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</si>
  <si>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</si>
  <si>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</si>
  <si>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</si>
  <si>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</si>
  <si>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</si>
  <si>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</si>
  <si>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</si>
  <si>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</si>
  <si>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</si>
  <si>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</si>
  <si>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</si>
  <si>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</si>
  <si>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</si>
  <si>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</si>
  <si>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</si>
  <si>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</si>
  <si>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</si>
  <si>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</si>
  <si>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</si>
  <si>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</si>
  <si>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</si>
  <si>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</si>
  <si>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</si>
  <si>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</si>
  <si>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</si>
  <si>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</si>
  <si>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</si>
  <si>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</si>
  <si>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</si>
  <si>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</si>
  <si>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</si>
  <si>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</si>
  <si>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</si>
  <si>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</si>
  <si>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</si>
  <si>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</si>
  <si>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</si>
  <si>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</si>
  <si>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</si>
  <si>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</si>
  <si>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</si>
  <si>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</si>
  <si>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</si>
  <si>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</si>
  <si>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</si>
  <si>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</si>
  <si>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</si>
  <si>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</si>
  <si>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</si>
  <si>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</si>
  <si>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</si>
  <si>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</si>
  <si>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</si>
  <si>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</si>
  <si>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</si>
  <si>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</si>
  <si>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</si>
  <si>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</si>
  <si>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</si>
  <si>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</si>
  <si>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</si>
  <si>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</si>
  <si>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</si>
  <si>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</si>
  <si>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</si>
  <si>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</si>
  <si>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</si>
  <si>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</si>
  <si>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</si>
  <si>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</si>
  <si>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</si>
  <si>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</si>
  <si>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</si>
  <si>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</si>
  <si>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</si>
  <si>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</si>
  <si>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</si>
  <si>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</si>
  <si>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</si>
  <si>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</si>
  <si>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</si>
  <si>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</si>
  <si>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</si>
  <si>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</si>
  <si>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</si>
  <si>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</si>
  <si>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</si>
  <si>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</si>
  <si>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</si>
  <si>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</si>
  <si>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</si>
  <si>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</si>
  <si>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</si>
  <si>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</si>
  <si>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</si>
  <si>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</si>
  <si>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</si>
  <si>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</si>
  <si>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</si>
  <si>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</si>
  <si>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</si>
  <si>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</si>
  <si>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</si>
  <si>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</si>
  <si>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</si>
  <si>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</si>
  <si>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</si>
  <si>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</si>
  <si>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</si>
  <si>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</si>
  <si>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</si>
  <si>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</si>
  <si>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</si>
  <si>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</si>
  <si>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</si>
  <si>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</si>
  <si>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</si>
  <si>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</si>
  <si>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</si>
  <si>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</si>
  <si>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</si>
  <si>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</si>
  <si>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</si>
  <si>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</si>
  <si>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</si>
  <si>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</si>
  <si>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</si>
  <si>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</si>
  <si>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</si>
  <si>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</si>
  <si>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</si>
  <si>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</si>
  <si>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</si>
  <si>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</si>
  <si>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</si>
  <si>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</si>
  <si>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</si>
  <si>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</si>
  <si>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</si>
  <si>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</si>
  <si>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</si>
  <si>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</si>
  <si>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</si>
  <si>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</si>
  <si>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</si>
  <si>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</si>
  <si>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</si>
  <si>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</si>
  <si>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</si>
  <si>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</si>
  <si>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</si>
  <si>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</si>
  <si>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</si>
  <si>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</si>
  <si>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</si>
  <si>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</si>
  <si>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</si>
  <si>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</si>
  <si>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</si>
  <si>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</si>
  <si>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</si>
  <si>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</si>
  <si>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</si>
  <si>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</si>
  <si>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</si>
  <si>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</si>
  <si>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</si>
  <si>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</si>
  <si>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</si>
  <si>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</si>
  <si>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</si>
  <si>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</si>
  <si>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</si>
  <si>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</si>
  <si>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</si>
  <si>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</si>
  <si>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</si>
  <si>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</si>
  <si>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</si>
  <si>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</si>
  <si>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</si>
  <si>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</si>
  <si>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</si>
  <si>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</si>
  <si>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</si>
  <si>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</si>
  <si>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</si>
  <si>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</si>
  <si>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</si>
  <si>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</si>
  <si>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</si>
  <si>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</si>
  <si>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</si>
  <si>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</si>
  <si>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</si>
  <si>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</si>
  <si>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</si>
  <si>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</si>
  <si>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</si>
  <si>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</si>
  <si>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</si>
  <si>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</si>
  <si>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</si>
  <si>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</si>
  <si>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</si>
  <si>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</si>
  <si>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</si>
  <si>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</si>
  <si>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</si>
  <si>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</si>
  <si>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</si>
  <si>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</si>
  <si>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</si>
  <si>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</si>
  <si>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</si>
  <si>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</si>
  <si>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</si>
  <si>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</si>
  <si>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</si>
  <si>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</si>
  <si>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</si>
  <si>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</si>
  <si>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</si>
  <si>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</si>
  <si>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</si>
  <si>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</si>
  <si>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</si>
  <si>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</si>
  <si>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</si>
  <si>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</si>
  <si>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</si>
  <si>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</si>
  <si>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</si>
  <si>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</si>
  <si>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</si>
  <si>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</si>
  <si>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</si>
  <si>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</si>
  <si>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</si>
  <si>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</si>
  <si>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</si>
  <si>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</si>
  <si>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</si>
  <si>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</si>
  <si>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</si>
  <si>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</si>
  <si>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</si>
  <si>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</si>
  <si>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</si>
  <si>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</si>
  <si>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</si>
  <si>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</si>
  <si>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</si>
  <si>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</si>
  <si>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</si>
  <si>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</si>
  <si>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</si>
  <si>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</si>
  <si>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</si>
  <si>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</si>
  <si>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</si>
  <si>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</si>
  <si>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</si>
  <si>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</si>
  <si>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</si>
  <si>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</si>
  <si>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</si>
  <si>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</si>
  <si>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</si>
  <si>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</si>
  <si>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</si>
  <si>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</si>
  <si>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</si>
  <si>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</si>
  <si>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</si>
  <si>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</si>
  <si>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</si>
  <si>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</si>
  <si>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</si>
  <si>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</si>
  <si>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</si>
  <si>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</si>
  <si>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</si>
  <si>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</si>
  <si>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</si>
  <si>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</si>
  <si>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</si>
  <si>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</si>
  <si>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</si>
  <si>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</si>
  <si>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</si>
  <si>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</si>
  <si>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</si>
  <si>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</si>
  <si>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</si>
  <si>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</si>
  <si>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</si>
  <si>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</si>
  <si>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</si>
  <si>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</si>
  <si>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</si>
  <si>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</si>
  <si>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</si>
  <si>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</si>
  <si>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</si>
  <si>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</si>
  <si>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</si>
  <si>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</si>
  <si>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</si>
  <si>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</si>
  <si>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</si>
  <si>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</si>
  <si>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</si>
  <si>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</si>
  <si>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</si>
  <si>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</si>
  <si>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</si>
  <si>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</si>
  <si>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</si>
  <si>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</si>
  <si>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</si>
  <si>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</si>
  <si>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</si>
  <si>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</si>
  <si>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</si>
  <si>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</si>
  <si>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</si>
  <si>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</si>
  <si>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</si>
  <si>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</si>
  <si>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</si>
  <si>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</si>
  <si>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</si>
  <si>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</si>
  <si>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</si>
  <si>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</si>
  <si>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</si>
  <si>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</si>
  <si>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</si>
  <si>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</si>
  <si>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</si>
  <si>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</si>
  <si>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</si>
  <si>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</si>
  <si>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</si>
  <si>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</si>
  <si>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</si>
  <si>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</si>
  <si>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</si>
  <si>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</si>
  <si>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</si>
  <si>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</si>
  <si>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</si>
  <si>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</si>
  <si>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</si>
  <si>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</si>
  <si>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</si>
  <si>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</si>
  <si>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</si>
  <si>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</si>
  <si>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</si>
  <si>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</si>
  <si>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</si>
  <si>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</si>
  <si>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</si>
  <si>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</si>
  <si>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</si>
  <si>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</si>
  <si>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</si>
  <si>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</si>
  <si>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</si>
  <si>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</si>
  <si>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</si>
  <si>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</si>
  <si>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</si>
  <si>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</si>
  <si>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</si>
  <si>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</si>
  <si>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</si>
  <si>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</si>
  <si>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</si>
  <si>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</si>
  <si>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</si>
  <si>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</si>
  <si>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</si>
  <si>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</si>
  <si>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</si>
  <si>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</si>
  <si>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</si>
  <si>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</si>
  <si>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</si>
  <si>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</si>
  <si>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</si>
  <si>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</si>
  <si>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</si>
  <si>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</si>
  <si>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</si>
  <si>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</si>
  <si>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</si>
  <si>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</si>
  <si>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</si>
  <si>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</si>
  <si>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</si>
  <si>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</si>
  <si>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</si>
  <si>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</si>
  <si>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</si>
  <si>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</si>
  <si>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</si>
  <si>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</si>
  <si>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</si>
  <si>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</si>
  <si>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</si>
  <si>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</si>
  <si>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</si>
  <si>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</si>
  <si>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</si>
  <si>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</si>
  <si>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</si>
  <si>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</si>
  <si>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</si>
  <si>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</si>
  <si>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</si>
  <si>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</si>
  <si>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</si>
  <si>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</si>
  <si>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</si>
  <si>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</si>
  <si>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</si>
  <si>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</si>
  <si>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</si>
  <si>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</si>
  <si>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</si>
  <si>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</si>
  <si>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</si>
  <si>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</si>
  <si>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</si>
  <si>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</si>
  <si>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</si>
  <si>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</si>
  <si>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</si>
  <si>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</si>
  <si>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</si>
  <si>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</si>
  <si>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</si>
  <si>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</si>
  <si>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</si>
  <si>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</si>
  <si>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</si>
  <si>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</si>
  <si>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</si>
  <si>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</si>
  <si>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</si>
  <si>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</si>
  <si>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</si>
  <si>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</si>
  <si>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</si>
  <si>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</si>
  <si>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</si>
  <si>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</si>
  <si>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</si>
  <si>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</si>
  <si>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</si>
  <si>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</si>
  <si>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</si>
  <si>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</si>
  <si>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</si>
  <si>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</si>
  <si>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</si>
  <si>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</si>
  <si>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</si>
  <si>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</si>
  <si>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</si>
  <si>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</si>
  <si>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</si>
  <si>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</si>
  <si>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</si>
  <si>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</si>
  <si>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</si>
  <si>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</si>
  <si>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</si>
  <si>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</si>
  <si>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</si>
  <si>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</si>
  <si>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</si>
  <si>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</si>
  <si>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</si>
  <si>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</si>
  <si>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</si>
  <si>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</si>
  <si>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</si>
  <si>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</si>
  <si>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</si>
  <si>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</si>
  <si>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</si>
  <si>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</si>
  <si>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</si>
  <si>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</si>
  <si>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</si>
  <si>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</si>
  <si>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</si>
  <si>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</si>
  <si>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</si>
  <si>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</si>
  <si>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</si>
  <si>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</si>
  <si>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</si>
  <si>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</si>
  <si>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</si>
  <si>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</si>
  <si>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</si>
  <si>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</si>
  <si>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</si>
  <si>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</si>
  <si>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</si>
  <si>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</si>
  <si>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</si>
  <si>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</si>
  <si>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</si>
  <si>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</si>
  <si>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</si>
  <si>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</si>
  <si>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</si>
  <si>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</si>
  <si>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</si>
  <si>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</si>
  <si>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</si>
  <si>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</si>
  <si>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</si>
  <si>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</si>
  <si>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</si>
  <si>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</si>
  <si>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</si>
  <si>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</si>
  <si>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</si>
  <si>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</si>
  <si>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</si>
  <si>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</si>
  <si>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</si>
  <si>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</si>
  <si>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</si>
  <si>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</si>
  <si>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</si>
  <si>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</si>
  <si>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</si>
  <si>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</si>
  <si>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</si>
  <si>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</si>
  <si>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</si>
  <si>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</si>
  <si>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</si>
  <si>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</si>
  <si>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</si>
  <si>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</si>
  <si>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</si>
  <si>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</si>
  <si>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</si>
  <si>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</si>
  <si>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</si>
  <si>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</si>
  <si>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</si>
  <si>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</si>
  <si>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</si>
  <si>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</si>
  <si>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</si>
  <si>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</si>
  <si>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</si>
  <si>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</si>
  <si>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</si>
  <si>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</si>
  <si>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</si>
  <si>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</si>
  <si>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</si>
  <si>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</si>
  <si>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</si>
  <si>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</si>
  <si>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</si>
  <si>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</si>
  <si>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</si>
  <si>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</si>
  <si>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</si>
  <si>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</si>
  <si>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</si>
  <si>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</si>
  <si>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</si>
  <si>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</si>
  <si>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</si>
  <si>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</si>
  <si>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</si>
  <si>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</si>
  <si>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</si>
  <si>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</si>
  <si>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</si>
  <si>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</si>
  <si>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</si>
  <si>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</si>
  <si>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</si>
  <si>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</si>
  <si>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</si>
  <si>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</si>
  <si>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</si>
  <si>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</si>
  <si>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</si>
  <si>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</si>
  <si>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</si>
  <si>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</si>
  <si>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</si>
  <si>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</si>
  <si>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</si>
  <si>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</si>
  <si>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</si>
  <si>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</si>
  <si>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</si>
  <si>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</si>
  <si>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</si>
  <si>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</si>
  <si>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</si>
  <si>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</si>
  <si>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</si>
  <si>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</si>
  <si>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</si>
  <si>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</si>
  <si>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</si>
  <si>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</si>
  <si>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</si>
  <si>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</si>
  <si>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</si>
  <si>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</si>
  <si>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</si>
  <si>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</si>
  <si>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</si>
  <si>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</si>
  <si>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</si>
  <si>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</si>
  <si>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</si>
  <si>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</si>
  <si>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</si>
  <si>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</si>
  <si>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</si>
  <si>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</si>
  <si>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</si>
  <si>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</si>
  <si>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</si>
  <si>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</si>
  <si>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</si>
  <si>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</si>
  <si>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</si>
  <si>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</si>
  <si>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</si>
  <si>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</si>
  <si>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</si>
  <si>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</si>
  <si>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</si>
  <si>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</si>
  <si>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</si>
  <si>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</si>
  <si>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</si>
  <si>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</si>
  <si>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</si>
  <si>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</si>
  <si>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</si>
  <si>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</si>
  <si>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</si>
  <si>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</si>
  <si>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</si>
  <si>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</si>
  <si>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</si>
  <si>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</si>
  <si>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</si>
  <si>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</si>
  <si>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</si>
  <si>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</si>
  <si>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</si>
  <si>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</si>
  <si>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</si>
  <si>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</si>
  <si>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</si>
  <si>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</si>
  <si>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</si>
  <si>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</si>
  <si>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</si>
  <si>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</si>
  <si>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</si>
  <si>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</si>
  <si>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</si>
  <si>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</si>
  <si>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</si>
  <si>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</si>
  <si>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</si>
  <si>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</si>
  <si>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</si>
  <si>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</si>
  <si>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</si>
  <si>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</si>
  <si>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</si>
  <si>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</si>
  <si>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</si>
  <si>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</si>
  <si>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</si>
  <si>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</si>
  <si>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</si>
  <si>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</si>
  <si>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</si>
  <si>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</si>
  <si>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</si>
  <si>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</si>
  <si>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</si>
  <si>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</si>
  <si>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</si>
  <si>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</si>
  <si>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</si>
  <si>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</si>
  <si>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</si>
  <si>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</si>
  <si>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</si>
  <si>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</si>
  <si>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</si>
  <si>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</si>
  <si>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</si>
  <si>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</si>
  <si>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</si>
  <si>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</si>
  <si>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</si>
  <si>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</si>
  <si>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</si>
  <si>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</si>
  <si>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</si>
  <si>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</si>
  <si>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</si>
  <si>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</si>
  <si>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</si>
  <si>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</si>
  <si>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</si>
  <si>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</si>
  <si>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</si>
  <si>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</si>
  <si>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</si>
  <si>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</si>
  <si>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</si>
  <si>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</si>
  <si>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</si>
  <si>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</si>
  <si>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</si>
  <si>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</si>
  <si>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</si>
  <si>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</si>
  <si>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</si>
  <si>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</si>
  <si>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</si>
  <si>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</si>
  <si>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</si>
  <si>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</si>
  <si>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</si>
  <si>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</si>
  <si>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</si>
  <si>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</si>
  <si>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</si>
  <si>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</si>
  <si>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</si>
  <si>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</si>
  <si>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</si>
  <si>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</si>
  <si>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</si>
  <si>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</si>
  <si>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</si>
  <si>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</si>
  <si>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</si>
  <si>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</si>
  <si>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</si>
  <si>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</si>
  <si>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</si>
  <si>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</si>
  <si>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</si>
  <si>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</si>
  <si>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</si>
  <si>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</si>
  <si>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</si>
  <si>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</si>
  <si>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</si>
  <si>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</si>
  <si>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</si>
  <si>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</si>
  <si>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</si>
  <si>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</si>
  <si>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</si>
  <si>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</si>
  <si>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</si>
  <si>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</si>
  <si>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</si>
  <si>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</si>
  <si>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</si>
  <si>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</si>
  <si>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</si>
  <si>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</si>
  <si>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</si>
  <si>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</si>
  <si>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</si>
  <si>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</si>
  <si>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</si>
  <si>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</si>
  <si>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</si>
  <si>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</si>
  <si>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</si>
  <si>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</si>
  <si>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</si>
  <si>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</si>
  <si>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</si>
  <si>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</si>
  <si>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</si>
  <si>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</si>
  <si>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</si>
  <si>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</si>
  <si>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</si>
  <si>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</si>
  <si>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</si>
  <si>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</si>
  <si>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</si>
  <si>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</si>
  <si>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</si>
  <si>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</si>
  <si>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</si>
  <si>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</si>
  <si>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</si>
  <si>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</si>
  <si>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</si>
  <si>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</si>
  <si>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</si>
  <si>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</si>
  <si>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</si>
  <si>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</si>
  <si>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</si>
  <si>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</si>
  <si>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</si>
  <si>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</si>
  <si>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</si>
  <si>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</si>
  <si>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</si>
  <si>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</si>
  <si>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</si>
  <si>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</si>
  <si>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</si>
  <si>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</si>
  <si>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</si>
  <si>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</si>
  <si>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</si>
  <si>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</si>
  <si>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</si>
  <si>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</si>
  <si>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</si>
  <si>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</si>
  <si>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</si>
  <si>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</si>
  <si>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</si>
  <si>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</si>
  <si>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</si>
  <si>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</si>
  <si>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</si>
  <si>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</si>
  <si>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</si>
  <si>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</si>
  <si>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</si>
  <si>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</si>
  <si>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</si>
  <si>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</si>
  <si>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</si>
  <si>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</si>
  <si>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</si>
  <si>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</si>
  <si>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</si>
  <si>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</si>
  <si>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</si>
  <si>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</si>
  <si>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</si>
  <si>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</si>
  <si>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</si>
  <si>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</si>
  <si>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</si>
  <si>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</si>
  <si>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</si>
  <si>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</si>
  <si>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</si>
  <si>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</si>
  <si>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</si>
  <si>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</si>
  <si>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</si>
  <si>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</si>
  <si>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</si>
  <si>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</si>
  <si>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</si>
  <si>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</si>
  <si>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</si>
  <si>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</si>
  <si>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</si>
  <si>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</si>
  <si>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</si>
  <si>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</si>
  <si>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</si>
  <si>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</si>
  <si>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</si>
  <si>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</si>
  <si>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</si>
  <si>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</si>
  <si>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</si>
  <si>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</si>
  <si>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</si>
  <si>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</si>
  <si>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</si>
  <si>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</si>
  <si>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</si>
  <si>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</si>
  <si>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</si>
  <si>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</si>
  <si>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</si>
  <si>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</si>
  <si>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</si>
  <si>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</si>
  <si>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</si>
  <si>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</si>
  <si>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</si>
  <si>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</si>
  <si>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</si>
  <si>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</si>
  <si>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</si>
  <si>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</si>
  <si>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</si>
  <si>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</si>
  <si>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</si>
  <si>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</si>
  <si>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</si>
  <si>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</si>
  <si>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</si>
  <si>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</si>
  <si>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</si>
  <si>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</si>
  <si>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</si>
  <si>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</si>
  <si>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</si>
  <si>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</si>
  <si>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</si>
  <si>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</si>
  <si>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</si>
  <si>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</si>
  <si>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</si>
  <si>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</si>
  <si>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</si>
  <si>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</si>
  <si>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</si>
  <si>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</si>
  <si>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</si>
  <si>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</si>
  <si>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</si>
  <si>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</si>
  <si>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</si>
  <si>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</si>
  <si>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</si>
  <si>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</si>
  <si>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</si>
  <si>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</si>
  <si>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</si>
  <si>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</si>
  <si>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</si>
  <si>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</si>
  <si>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</si>
  <si>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</si>
  <si>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</si>
  <si>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</si>
  <si>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</si>
  <si>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</si>
  <si>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</si>
  <si>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</si>
  <si>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</si>
  <si>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</si>
  <si>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</si>
  <si>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</si>
  <si>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</si>
  <si>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</si>
  <si>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</si>
  <si>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</si>
  <si>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</si>
  <si>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</si>
  <si>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</si>
  <si>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</si>
  <si>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</si>
  <si>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</si>
  <si>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</si>
  <si>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</si>
  <si>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</si>
  <si>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</si>
  <si>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</si>
  <si>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</si>
  <si>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</si>
  <si>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</si>
  <si>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</si>
  <si>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</si>
  <si>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</si>
  <si>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</si>
  <si>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</si>
  <si>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</si>
  <si>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</si>
  <si>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</si>
  <si>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</si>
  <si>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</si>
  <si>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</si>
  <si>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</si>
  <si>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</si>
  <si>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</si>
  <si>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</si>
  <si>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</si>
  <si>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</si>
  <si>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</si>
  <si>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</si>
  <si>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</si>
  <si>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</si>
  <si>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</si>
  <si>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</si>
  <si>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</si>
  <si>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</si>
  <si>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</si>
  <si>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</si>
  <si>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</si>
  <si>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</si>
  <si>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</si>
  <si>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</si>
  <si>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</si>
  <si>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</si>
  <si>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</si>
  <si>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</si>
  <si>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</si>
  <si>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</si>
  <si>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</si>
  <si>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</si>
  <si>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</si>
  <si>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</si>
  <si>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</si>
  <si>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</si>
  <si>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</si>
  <si>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</si>
  <si>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</si>
  <si>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</si>
  <si>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</si>
  <si>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</si>
  <si>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</si>
  <si>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</si>
  <si>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</si>
  <si>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</si>
  <si>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</si>
  <si>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</si>
  <si>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</si>
  <si>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</si>
  <si>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</si>
  <si>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</si>
  <si>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</si>
  <si>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</si>
  <si>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</si>
  <si>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</si>
  <si>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</si>
  <si>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</si>
  <si>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</si>
  <si>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</si>
  <si>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</si>
  <si>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</si>
  <si>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</si>
  <si>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</si>
  <si>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</si>
  <si>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</si>
  <si>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</si>
  <si>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</si>
  <si>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</si>
  <si>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</si>
  <si>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</si>
  <si>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</si>
  <si>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</si>
  <si>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</si>
  <si>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</si>
  <si>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</si>
  <si>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</si>
  <si>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</si>
  <si>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</si>
  <si>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</si>
  <si>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</si>
  <si>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</si>
  <si>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</si>
  <si>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</si>
  <si>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</si>
  <si>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</si>
  <si>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</si>
  <si>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</si>
  <si>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</si>
  <si>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</si>
  <si>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</si>
  <si>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</si>
  <si>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</si>
  <si>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</si>
  <si>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</si>
  <si>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</si>
  <si>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</si>
  <si>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</si>
  <si>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</si>
  <si>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</si>
  <si>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</si>
  <si>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</si>
  <si>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</si>
  <si>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</si>
  <si>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</si>
  <si>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</si>
  <si>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</si>
  <si>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</si>
  <si>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</si>
  <si>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</si>
  <si>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</si>
  <si>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</si>
  <si>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</si>
  <si>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</si>
  <si>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</si>
  <si>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</si>
  <si>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</si>
  <si>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</si>
  <si>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</si>
  <si>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</si>
  <si>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</si>
  <si>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</si>
  <si>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</si>
  <si>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</si>
  <si>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</si>
  <si>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</si>
  <si>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</si>
  <si>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</si>
  <si>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</si>
  <si>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</si>
  <si>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</si>
  <si>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</si>
  <si>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</si>
  <si>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</si>
  <si>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</si>
  <si>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</si>
  <si>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</si>
  <si>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</si>
  <si>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</si>
  <si>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</si>
  <si>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</si>
  <si>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</si>
  <si>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</si>
  <si>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</si>
  <si>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</si>
  <si>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</si>
  <si>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</si>
  <si>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</si>
  <si>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</si>
  <si>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</si>
  <si>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</si>
  <si>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</si>
  <si>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</si>
  <si>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</si>
  <si>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</si>
  <si>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</si>
  <si>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</si>
  <si>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</si>
  <si>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</si>
  <si>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</si>
  <si>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</si>
  <si>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</si>
  <si>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</si>
  <si>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</si>
  <si>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</si>
  <si>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</si>
  <si>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</si>
  <si>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</si>
  <si>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</si>
  <si>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</si>
  <si>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</si>
  <si>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</si>
  <si>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</si>
  <si>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</si>
  <si>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</si>
  <si>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</si>
  <si>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</si>
  <si>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</si>
  <si>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</si>
  <si>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</si>
  <si>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</si>
  <si>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</si>
  <si>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</si>
  <si>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</si>
  <si>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</si>
  <si>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</si>
  <si>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</si>
  <si>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</si>
  <si>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</si>
  <si>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</si>
  <si>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</si>
  <si>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</si>
  <si>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</si>
  <si>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</si>
  <si>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</si>
  <si>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</si>
  <si>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</si>
  <si>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</si>
  <si>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</si>
  <si>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</si>
  <si>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</si>
  <si>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</si>
  <si>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</si>
  <si>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</si>
  <si>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</si>
  <si>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</si>
  <si>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</si>
  <si>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</si>
  <si>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</si>
  <si>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</si>
  <si>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</si>
  <si>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</si>
  <si>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</si>
  <si>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</si>
  <si>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</si>
  <si>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</si>
  <si>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</si>
  <si>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</si>
  <si>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</si>
  <si>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</si>
  <si>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</si>
  <si>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</si>
  <si>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</si>
  <si>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</si>
  <si>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</si>
  <si>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</si>
  <si>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</si>
  <si>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</si>
  <si>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</si>
  <si>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</si>
  <si>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</si>
  <si>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</si>
  <si>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</si>
  <si>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</si>
  <si>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</si>
  <si>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</si>
  <si>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</si>
  <si>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</si>
  <si>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</si>
  <si>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</si>
  <si>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</si>
  <si>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</si>
  <si>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</si>
  <si>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</si>
  <si>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</si>
  <si>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</si>
  <si>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</si>
  <si>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</si>
  <si>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</si>
  <si>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</si>
  <si>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</si>
  <si>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</si>
  <si>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</si>
  <si>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</si>
  <si>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</si>
  <si>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</si>
  <si>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</si>
  <si>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</si>
  <si>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</si>
  <si>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</si>
  <si>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</si>
  <si>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</si>
  <si>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</si>
  <si>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</si>
  <si>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</si>
  <si>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</si>
  <si>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</si>
  <si>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</si>
  <si>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</si>
  <si>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</si>
  <si>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</si>
  <si>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</si>
  <si>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</si>
  <si>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</si>
  <si>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</si>
  <si>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</si>
  <si>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</si>
  <si>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</si>
  <si>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</si>
  <si>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</si>
  <si>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</si>
  <si>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</si>
  <si>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</si>
  <si>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</si>
  <si>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</si>
  <si>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</si>
  <si>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</si>
  <si>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</si>
  <si>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</si>
  <si>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</si>
  <si>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</si>
  <si>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</si>
  <si>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</si>
  <si>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</si>
  <si>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</si>
  <si>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</si>
  <si>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</si>
  <si>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</si>
  <si>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</si>
  <si>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</si>
  <si>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</si>
  <si>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</si>
  <si>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</si>
  <si>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</si>
  <si>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</si>
  <si>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</si>
  <si>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</si>
  <si>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</si>
  <si>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</si>
  <si>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</si>
  <si>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</si>
  <si>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</si>
  <si>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</si>
  <si>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</si>
  <si>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</si>
  <si>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</si>
  <si>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</si>
  <si>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</si>
  <si>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</si>
  <si>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</si>
  <si>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</si>
  <si>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</si>
  <si>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</si>
  <si>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</si>
  <si>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</si>
  <si>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</si>
  <si>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</si>
  <si>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</si>
  <si>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</si>
  <si>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</si>
  <si>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</si>
  <si>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</si>
  <si>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</si>
  <si>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</si>
  <si>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</si>
  <si>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</si>
  <si>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</si>
  <si>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</si>
  <si>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</si>
  <si>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</si>
  <si>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</si>
  <si>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</si>
  <si>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</si>
  <si>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</si>
  <si>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</si>
  <si>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</si>
  <si>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</si>
  <si>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</si>
  <si>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</si>
  <si>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</si>
  <si>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</si>
  <si>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</si>
  <si>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</si>
  <si>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</si>
  <si>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</si>
  <si>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</si>
  <si>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</si>
  <si>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</si>
  <si>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</si>
  <si>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</si>
  <si>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</si>
  <si>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</si>
  <si>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</si>
  <si>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</si>
  <si>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</si>
  <si>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</si>
  <si>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</si>
  <si>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</si>
  <si>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</si>
  <si>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</si>
  <si>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</si>
  <si>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</si>
  <si>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</si>
  <si>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</si>
  <si>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</si>
  <si>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</si>
  <si>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</si>
  <si>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</si>
  <si>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</si>
  <si>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</si>
  <si>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</si>
  <si>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</si>
  <si>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</si>
  <si>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</si>
  <si>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</si>
  <si>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</si>
  <si>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</si>
  <si>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</si>
  <si>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</si>
  <si>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</si>
  <si>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</si>
  <si>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</si>
  <si>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</si>
  <si>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</si>
  <si>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</si>
  <si>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</si>
  <si>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</si>
  <si>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</si>
  <si>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</si>
  <si>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</si>
  <si>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</si>
  <si>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</si>
  <si>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</si>
  <si>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</si>
  <si>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</si>
  <si>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</si>
  <si>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</si>
  <si>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</si>
  <si>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</si>
  <si>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</si>
  <si>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</si>
  <si>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</si>
  <si>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</si>
  <si>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</si>
  <si>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</si>
  <si>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</si>
  <si>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</si>
  <si>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</si>
  <si>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</si>
  <si>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</si>
  <si>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</si>
  <si>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</si>
  <si>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</si>
  <si>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</si>
  <si>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</si>
  <si>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</si>
  <si>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</si>
  <si>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</si>
  <si>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</si>
  <si>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</si>
  <si>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</si>
  <si>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</si>
  <si>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</si>
  <si>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</si>
  <si>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</si>
  <si>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</si>
  <si>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</si>
  <si>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</si>
  <si>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</si>
  <si>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</si>
  <si>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</si>
  <si>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</si>
  <si>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</si>
  <si>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</si>
  <si>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</si>
  <si>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</si>
  <si>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</si>
  <si>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</si>
  <si>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</si>
  <si>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</si>
  <si>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</si>
  <si>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</si>
  <si>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</si>
  <si>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</si>
  <si>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</si>
  <si>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</si>
  <si>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</si>
  <si>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</si>
  <si>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</si>
  <si>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</si>
  <si>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</si>
  <si>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</si>
  <si>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</si>
  <si>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</si>
  <si>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</si>
  <si>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</si>
  <si>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</si>
  <si>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</si>
  <si>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</si>
  <si>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</si>
  <si>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</si>
  <si>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</si>
  <si>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</si>
  <si>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</si>
  <si>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</si>
  <si>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</si>
  <si>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</si>
  <si>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</si>
  <si>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</si>
  <si>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</si>
  <si>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</si>
  <si>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</si>
  <si>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</si>
  <si>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</si>
  <si>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</si>
  <si>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</si>
  <si>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</si>
  <si>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</si>
  <si>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</si>
  <si>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</si>
  <si>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</si>
  <si>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</si>
  <si>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</si>
  <si>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</si>
  <si>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</si>
  <si>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</si>
  <si>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</si>
  <si>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</si>
  <si>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</si>
  <si>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</si>
  <si>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</si>
  <si>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</si>
  <si>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</si>
  <si>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</si>
  <si>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</si>
  <si>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</si>
  <si>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</si>
  <si>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</si>
  <si>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</si>
  <si>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</si>
  <si>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</si>
  <si>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</si>
  <si>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</si>
  <si>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</si>
  <si>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</si>
  <si>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</si>
  <si>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</si>
  <si>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</si>
  <si>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</si>
  <si>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</si>
  <si>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</si>
  <si>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</si>
  <si>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</si>
  <si>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</si>
  <si>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</si>
  <si>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</si>
  <si>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</si>
  <si>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</si>
  <si>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</si>
  <si>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</si>
  <si>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</si>
  <si>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</si>
  <si>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</si>
  <si>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</si>
  <si>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</si>
  <si>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</si>
  <si>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</si>
  <si>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</si>
  <si>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</si>
  <si>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</si>
  <si>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</si>
  <si>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</si>
  <si>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</si>
  <si>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</si>
  <si>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</si>
  <si>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</si>
  <si>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</si>
  <si>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</si>
  <si>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</si>
  <si>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</si>
  <si>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</si>
  <si>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</si>
  <si>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</si>
  <si>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</si>
  <si>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</si>
  <si>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</si>
  <si>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</si>
  <si>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</si>
  <si>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</si>
  <si>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</si>
  <si>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</si>
  <si>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</si>
  <si>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</si>
  <si>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</si>
  <si>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</si>
  <si>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</si>
  <si>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</si>
  <si>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</si>
  <si>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</si>
  <si>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</si>
  <si>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</si>
  <si>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</si>
  <si>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</si>
  <si>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</si>
  <si>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</si>
  <si>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</si>
  <si>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</si>
  <si>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</si>
  <si>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</si>
  <si>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</si>
  <si>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</si>
  <si>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</si>
  <si>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</si>
  <si>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</si>
  <si>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</si>
  <si>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</si>
  <si>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</si>
  <si>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</si>
  <si>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</si>
  <si>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</si>
  <si>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</si>
  <si>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</si>
  <si>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</si>
  <si>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</si>
  <si>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</si>
  <si>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</si>
  <si>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</si>
  <si>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</si>
  <si>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</si>
  <si>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</si>
  <si>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</si>
  <si>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</si>
  <si>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</si>
  <si>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</si>
  <si>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</si>
  <si>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</si>
  <si>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</si>
  <si>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</si>
  <si>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</si>
  <si>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</si>
  <si>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</si>
  <si>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</si>
  <si>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</si>
  <si>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</si>
  <si>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</si>
  <si>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</si>
  <si>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</si>
  <si>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</si>
  <si>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</si>
  <si>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</si>
  <si>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</si>
  <si>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</si>
  <si>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</si>
  <si>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</si>
  <si>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</si>
  <si>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</si>
  <si>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</si>
  <si>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</si>
  <si>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</si>
  <si>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</si>
  <si>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</si>
  <si>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</si>
  <si>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</si>
  <si>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</si>
  <si>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</si>
  <si>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</si>
  <si>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</si>
  <si>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</si>
  <si>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</si>
  <si>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</si>
  <si>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</si>
  <si>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</si>
  <si>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</si>
  <si>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</si>
  <si>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</si>
  <si>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</si>
  <si>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</si>
  <si>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</si>
  <si>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</si>
  <si>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</si>
  <si>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</si>
  <si>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</si>
  <si>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</si>
  <si>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</si>
  <si>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</si>
  <si>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</si>
  <si>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</si>
  <si>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</si>
  <si>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</si>
  <si>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</si>
  <si>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</si>
  <si>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</si>
  <si>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</si>
  <si>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</si>
  <si>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</si>
  <si>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</si>
  <si>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</si>
  <si>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</si>
  <si>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</si>
  <si>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</si>
  <si>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</si>
  <si>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</si>
  <si>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</si>
  <si>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</si>
  <si>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</si>
  <si>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</si>
  <si>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</si>
  <si>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</si>
  <si>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</si>
  <si>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</si>
  <si>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</si>
  <si>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</si>
  <si>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</si>
  <si>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</si>
  <si>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</si>
  <si>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</si>
  <si>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</si>
  <si>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</si>
  <si>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</si>
  <si>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</si>
  <si>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</si>
  <si>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</si>
  <si>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</si>
  <si>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</si>
  <si>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</si>
  <si>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</si>
  <si>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</si>
  <si>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</si>
  <si>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</si>
  <si>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</si>
  <si>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</si>
  <si>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</si>
  <si>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</si>
  <si>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</si>
  <si>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</si>
  <si>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</si>
  <si>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</si>
  <si>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</si>
  <si>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</si>
  <si>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</si>
  <si>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</si>
  <si>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</si>
  <si>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</si>
  <si>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</si>
  <si>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</si>
  <si>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</si>
  <si>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</si>
  <si>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</si>
  <si>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</si>
  <si>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</si>
  <si>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</si>
  <si>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</si>
  <si>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</si>
  <si>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</si>
  <si>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</si>
  <si>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</si>
  <si>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</si>
  <si>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</si>
  <si>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</si>
  <si>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</si>
  <si>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</si>
  <si>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</si>
  <si>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</si>
  <si>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</si>
  <si>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</si>
  <si>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</si>
  <si>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</si>
  <si>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</si>
  <si>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</si>
  <si>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</si>
  <si>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</si>
  <si>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</si>
  <si>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</si>
  <si>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</si>
  <si>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</si>
  <si>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</si>
  <si>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</si>
  <si>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</si>
  <si>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</si>
  <si>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</si>
  <si>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</si>
  <si>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</si>
  <si>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</si>
  <si>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</si>
  <si>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</si>
  <si>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</si>
  <si>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</si>
  <si>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</si>
  <si>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</si>
  <si>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</si>
  <si>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</si>
  <si>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</si>
  <si>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</si>
  <si>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</si>
  <si>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</si>
  <si>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</si>
  <si>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</si>
  <si>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</si>
  <si>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</si>
  <si>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</si>
  <si>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</si>
  <si>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</si>
  <si>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</si>
  <si>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</si>
  <si>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</si>
  <si>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</si>
  <si>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</si>
  <si>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</si>
  <si>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</si>
  <si>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</si>
  <si>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</si>
  <si>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</si>
  <si>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</si>
  <si>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</si>
  <si>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</si>
  <si>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</si>
  <si>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</si>
  <si>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</si>
  <si>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</si>
  <si>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</si>
  <si>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</si>
  <si>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</si>
  <si>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</si>
  <si>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</si>
  <si>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</si>
  <si>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</si>
  <si>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</si>
  <si>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</si>
  <si>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</si>
  <si>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</si>
  <si>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</si>
  <si>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</si>
  <si>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</si>
  <si>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</si>
  <si>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</si>
  <si>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</si>
  <si>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</si>
  <si>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</si>
  <si>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</si>
  <si>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</si>
  <si>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</si>
  <si>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</si>
  <si>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</si>
  <si>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</si>
  <si>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</si>
  <si>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</si>
  <si>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</si>
  <si>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</si>
  <si>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</si>
  <si>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</si>
  <si>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</si>
  <si>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</si>
  <si>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</si>
  <si>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</si>
  <si>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</si>
  <si>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</si>
  <si>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</si>
  <si>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</si>
  <si>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</si>
  <si>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</si>
  <si>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</si>
  <si>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</si>
  <si>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</si>
  <si>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</si>
  <si>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</si>
  <si>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</si>
  <si>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</si>
  <si>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</si>
  <si>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</si>
  <si>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</si>
  <si>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</si>
  <si>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</si>
  <si>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</si>
  <si>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</si>
  <si>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</si>
  <si>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</si>
  <si>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</si>
  <si>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</si>
  <si>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</si>
  <si>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</si>
  <si>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</si>
  <si>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</si>
  <si>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</si>
  <si>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</si>
  <si>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</si>
  <si>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</si>
  <si>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</si>
  <si>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</si>
  <si>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</si>
  <si>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</si>
  <si>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</si>
  <si>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</si>
  <si>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</si>
  <si>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</si>
  <si>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</si>
  <si>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</si>
  <si>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</si>
  <si>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</si>
  <si>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</si>
  <si>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</si>
  <si>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</si>
  <si>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</si>
  <si>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</si>
  <si>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</si>
  <si>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</si>
  <si>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</si>
  <si>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</si>
  <si>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</si>
  <si>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</si>
  <si>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</si>
  <si>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</si>
  <si>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</si>
  <si>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</si>
  <si>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</si>
  <si>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</si>
  <si>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</si>
  <si>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</si>
  <si>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</si>
  <si>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</si>
  <si>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</si>
  <si>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</si>
  <si>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</si>
  <si>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</si>
  <si>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</si>
  <si>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</si>
  <si>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</si>
  <si>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</si>
  <si>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</si>
  <si>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</si>
  <si>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</si>
  <si>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</si>
  <si>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</si>
  <si>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</si>
  <si>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</si>
  <si>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</si>
  <si>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</si>
  <si>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</si>
  <si>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</si>
  <si>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</si>
  <si>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</si>
  <si>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</si>
  <si>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</si>
  <si>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</si>
  <si>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</si>
  <si>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</si>
  <si>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</si>
  <si>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</si>
  <si>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</si>
  <si>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</si>
  <si>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</si>
  <si>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</si>
  <si>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</si>
  <si>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</si>
  <si>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</si>
  <si>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</si>
  <si>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</si>
  <si>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</si>
  <si>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</si>
  <si>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</si>
  <si>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</si>
  <si>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</si>
  <si>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</si>
  <si>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</si>
  <si>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</si>
  <si>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</si>
  <si>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</si>
  <si>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</si>
  <si>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</si>
  <si>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</si>
  <si>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</si>
  <si>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</si>
  <si>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</si>
  <si>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</si>
  <si>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</si>
  <si>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</si>
  <si>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</si>
  <si>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</si>
  <si>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</si>
  <si>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</si>
  <si>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</si>
  <si>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</si>
  <si>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</si>
  <si>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</si>
  <si>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</si>
  <si>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</si>
  <si>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</si>
  <si>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</si>
  <si>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</si>
  <si>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</si>
  <si>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</si>
  <si>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</si>
  <si>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</si>
  <si>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</si>
  <si>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</si>
  <si>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</si>
  <si>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</si>
  <si>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</si>
  <si>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</si>
  <si>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</si>
  <si>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</si>
  <si>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</si>
  <si>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</si>
  <si>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</si>
  <si>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</si>
  <si>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</si>
  <si>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</si>
  <si>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</si>
  <si>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</si>
  <si>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</si>
  <si>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</si>
  <si>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</si>
  <si>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</si>
  <si>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</si>
  <si>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</si>
  <si>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</si>
  <si>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</si>
  <si>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</si>
  <si>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</si>
  <si>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</si>
  <si>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</si>
  <si>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</si>
  <si>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</si>
  <si>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</si>
  <si>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</si>
  <si>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</si>
  <si>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</si>
  <si>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</si>
  <si>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</si>
  <si>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</si>
  <si>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</si>
  <si>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</si>
  <si>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</si>
  <si>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</si>
  <si>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</si>
  <si>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</si>
  <si>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</si>
  <si>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</si>
  <si>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</si>
  <si>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</si>
  <si>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</si>
  <si>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</si>
  <si>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</si>
  <si>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</si>
  <si>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</si>
  <si>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</si>
  <si>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</si>
  <si>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</si>
  <si>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</si>
  <si>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</si>
  <si>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</si>
  <si>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</si>
  <si>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</si>
  <si>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</si>
  <si>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</si>
  <si>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</si>
  <si>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</si>
  <si>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</si>
  <si>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</si>
  <si>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</si>
  <si>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</si>
  <si>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</si>
  <si>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</si>
  <si>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</si>
  <si>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</si>
  <si>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</si>
  <si>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</si>
  <si>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</si>
  <si>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</si>
  <si>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</si>
  <si>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</si>
  <si>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</si>
  <si>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</si>
  <si>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</si>
  <si>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</si>
  <si>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</si>
  <si>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</si>
  <si>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</si>
  <si>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</si>
  <si>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</si>
  <si>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</si>
  <si>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</si>
  <si>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</si>
  <si>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</si>
  <si>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</si>
  <si>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</si>
  <si>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</si>
  <si>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</si>
  <si>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</si>
  <si>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</si>
  <si>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</si>
  <si>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</si>
  <si>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</si>
  <si>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</si>
  <si>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</si>
  <si>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</si>
  <si>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</si>
  <si>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</si>
  <si>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</si>
  <si>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</si>
  <si>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</si>
  <si>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</si>
  <si>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</si>
  <si>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</si>
  <si>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</si>
  <si>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</si>
  <si>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</si>
  <si>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</si>
  <si>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</si>
  <si>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</si>
  <si>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</si>
  <si>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</si>
  <si>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</si>
  <si>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</si>
  <si>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</si>
  <si>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</si>
  <si>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</si>
  <si>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</si>
  <si>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</si>
  <si>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</si>
  <si>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</si>
  <si>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</si>
  <si>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</si>
  <si>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</si>
  <si>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</si>
  <si>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</si>
  <si>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</si>
  <si>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</si>
  <si>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</si>
  <si>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</si>
  <si>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</si>
  <si>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</si>
  <si>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</si>
  <si>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</si>
  <si>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</si>
  <si>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</si>
  <si>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</si>
  <si>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</si>
  <si>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</si>
  <si>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</si>
  <si>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</si>
  <si>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</si>
  <si>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</si>
  <si>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</si>
  <si>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</si>
  <si>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</si>
  <si>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</si>
  <si>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</si>
  <si>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</si>
  <si>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</si>
  <si>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</si>
  <si>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</si>
  <si>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</si>
  <si>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</si>
  <si>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</si>
  <si>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</si>
  <si>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</si>
  <si>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</si>
  <si>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</si>
  <si>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</si>
  <si>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</si>
  <si>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</si>
  <si>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</si>
  <si>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</si>
  <si>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</si>
  <si>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</si>
  <si>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</si>
  <si>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</si>
  <si>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</si>
  <si>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</si>
  <si>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</si>
  <si>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</si>
  <si>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</si>
  <si>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</si>
  <si>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</si>
  <si>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</si>
  <si>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</si>
  <si>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</si>
  <si>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</si>
  <si>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</si>
  <si>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</si>
  <si>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</si>
  <si>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</si>
  <si>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</si>
  <si>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</si>
  <si>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</si>
  <si>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</si>
  <si>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</si>
  <si>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</si>
  <si>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</si>
  <si>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</si>
  <si>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</si>
  <si>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</si>
  <si>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</si>
  <si>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</si>
  <si>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</si>
  <si>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</si>
  <si>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</si>
  <si>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</si>
  <si>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</si>
  <si>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</si>
  <si>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</si>
  <si>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</si>
  <si>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</si>
  <si>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</si>
  <si>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</si>
  <si>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</si>
  <si>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</si>
  <si>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</si>
  <si>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</si>
  <si>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</si>
  <si>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</si>
  <si>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</si>
  <si>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</si>
  <si>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</si>
  <si>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</si>
  <si>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</si>
  <si>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</si>
  <si>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</si>
  <si>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</si>
  <si>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</si>
  <si>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</si>
  <si>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</si>
  <si>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</si>
  <si>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</si>
  <si>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</si>
  <si>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</si>
  <si>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</si>
  <si>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</si>
  <si>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</si>
  <si>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</si>
  <si>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</si>
  <si>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</si>
  <si>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</si>
  <si>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</si>
  <si>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</si>
  <si>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</si>
  <si>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</si>
  <si>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</si>
  <si>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</si>
  <si>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</si>
  <si>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</si>
  <si>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</si>
  <si>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</si>
  <si>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</si>
  <si>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</si>
  <si>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</si>
  <si>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</si>
  <si>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</si>
  <si>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</si>
  <si>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</si>
  <si>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</si>
  <si>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</si>
  <si>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</si>
  <si>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</si>
  <si>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</si>
  <si>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</si>
  <si>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</si>
  <si>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</si>
  <si>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</si>
  <si>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</si>
  <si>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</si>
  <si>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</si>
  <si>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</si>
  <si>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</si>
  <si>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</si>
  <si>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</si>
  <si>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</si>
  <si>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</si>
  <si>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</si>
  <si>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</si>
  <si>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</si>
  <si>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</si>
  <si>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</si>
  <si>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</si>
  <si>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</si>
  <si>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</si>
  <si>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</si>
  <si>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</si>
  <si>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</si>
  <si>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</si>
  <si>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</si>
  <si>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</si>
  <si>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</si>
  <si>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</si>
  <si>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</si>
  <si>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</si>
  <si>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</si>
  <si>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</si>
  <si>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</si>
  <si>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</si>
  <si>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</si>
  <si>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</si>
  <si>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</si>
  <si>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</si>
  <si>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</si>
  <si>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</si>
  <si>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</si>
  <si>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</si>
  <si>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</si>
  <si>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</si>
  <si>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</si>
  <si>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</si>
  <si>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</si>
  <si>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</si>
  <si>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</si>
  <si>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</si>
  <si>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</si>
  <si>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</si>
  <si>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</si>
  <si>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</si>
  <si>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</si>
  <si>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</si>
  <si>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</si>
  <si>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</si>
  <si>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</si>
  <si>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</si>
  <si>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</si>
  <si>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</si>
  <si>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</si>
  <si>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</si>
  <si>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</si>
  <si>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</si>
  <si>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</si>
  <si>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</si>
  <si>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</si>
  <si>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</si>
  <si>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</si>
  <si>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</si>
  <si>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</si>
  <si>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</si>
  <si>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</si>
  <si>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</si>
  <si>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</si>
  <si>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</si>
  <si>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</si>
  <si>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</si>
  <si>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</si>
  <si>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</si>
  <si>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</si>
  <si>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</si>
  <si>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</si>
  <si>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</si>
  <si>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</si>
  <si>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</si>
  <si>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</si>
  <si>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</si>
  <si>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</si>
  <si>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</si>
  <si>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</si>
  <si>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</si>
  <si>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</si>
  <si>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</si>
  <si>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</si>
  <si>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</si>
  <si>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</si>
  <si>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</si>
  <si>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</si>
  <si>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</si>
  <si>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</si>
  <si>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</si>
  <si>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</si>
  <si>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</si>
  <si>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</si>
  <si>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</si>
  <si>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</si>
  <si>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</si>
  <si>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</si>
  <si>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</si>
  <si>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</si>
  <si>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</si>
  <si>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</si>
  <si>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</si>
  <si>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</si>
  <si>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</si>
  <si>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</si>
  <si>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</si>
  <si>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</si>
  <si>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</si>
  <si>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</si>
  <si>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</si>
  <si>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</si>
  <si>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</si>
  <si>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</si>
  <si>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</si>
  <si>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</si>
  <si>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</si>
  <si>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</si>
  <si>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</si>
  <si>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</si>
  <si>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</si>
  <si>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</si>
  <si>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</si>
  <si>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</si>
  <si>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</si>
  <si>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</si>
  <si>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</si>
  <si>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</si>
  <si>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</si>
  <si>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</si>
  <si>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</si>
  <si>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</si>
  <si>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</si>
  <si>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</si>
  <si>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</si>
  <si>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</si>
  <si>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</si>
  <si>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</si>
  <si>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</si>
  <si>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</si>
  <si>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</si>
  <si>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</si>
  <si>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</si>
  <si>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</si>
  <si>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</si>
  <si>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</si>
  <si>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</si>
  <si>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</si>
  <si>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</si>
  <si>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</si>
  <si>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</si>
  <si>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</si>
  <si>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</si>
  <si>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</si>
  <si>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</si>
  <si>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</si>
  <si>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</si>
  <si>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</si>
  <si>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</si>
  <si>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</si>
  <si>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</si>
  <si>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</si>
  <si>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</si>
  <si>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</si>
  <si>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</si>
  <si>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</si>
  <si>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</si>
  <si>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</si>
  <si>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</si>
  <si>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</si>
  <si>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</si>
  <si>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</si>
  <si>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</si>
  <si>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</si>
  <si>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</si>
  <si>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</si>
  <si>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</si>
  <si>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</si>
  <si>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</si>
  <si>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</si>
  <si>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</si>
  <si>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</si>
  <si>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</si>
  <si>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</si>
  <si>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</si>
  <si>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</si>
  <si>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</si>
  <si>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</si>
  <si>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</si>
  <si>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</si>
  <si>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</si>
  <si>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</si>
  <si>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</si>
  <si>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</si>
  <si>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</si>
  <si>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</si>
  <si>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</si>
  <si>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</si>
  <si>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</si>
  <si>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</si>
  <si>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</si>
  <si>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</si>
  <si>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</si>
  <si>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</si>
  <si>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</si>
  <si>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</si>
  <si>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</si>
  <si>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</si>
  <si>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</si>
  <si>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</si>
  <si>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</si>
  <si>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</si>
  <si>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</si>
  <si>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</si>
  <si>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</si>
  <si>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</si>
  <si>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</si>
  <si>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</si>
  <si>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</si>
  <si>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</si>
  <si>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</si>
  <si>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</si>
  <si>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</si>
  <si>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</si>
  <si>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</si>
  <si>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</si>
  <si>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</si>
  <si>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</si>
  <si>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</si>
  <si>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</si>
  <si>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</si>
  <si>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</si>
  <si>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</si>
  <si>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</si>
  <si>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</si>
  <si>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</si>
  <si>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</si>
  <si>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</si>
  <si>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</si>
  <si>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</si>
  <si>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</si>
  <si>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</si>
  <si>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</si>
  <si>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</si>
  <si>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</si>
  <si>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</si>
  <si>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</si>
  <si>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</si>
  <si>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</si>
  <si>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</si>
  <si>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</si>
  <si>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</si>
  <si>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</si>
  <si>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</si>
  <si>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</si>
  <si>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</si>
  <si>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</si>
  <si>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</si>
  <si>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</si>
  <si>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</si>
  <si>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</si>
  <si>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</si>
  <si>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</si>
  <si>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</si>
  <si>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</si>
  <si>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</si>
  <si>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</si>
  <si>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</si>
  <si>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</si>
  <si>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</si>
  <si>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</si>
  <si>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</si>
  <si>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</si>
  <si>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</si>
  <si>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</si>
  <si>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</si>
  <si>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</si>
  <si>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</si>
  <si>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</si>
  <si>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</si>
  <si>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</si>
  <si>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</si>
  <si>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</si>
  <si>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</si>
  <si>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</si>
  <si>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</si>
  <si>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</si>
  <si>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</si>
  <si>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</si>
  <si>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</si>
  <si>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</si>
  <si>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</si>
  <si>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</si>
  <si>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</si>
  <si>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</si>
  <si>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</si>
  <si>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</si>
  <si>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</si>
  <si>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</si>
  <si>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</si>
  <si>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</si>
  <si>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</si>
  <si>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</si>
  <si>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</si>
  <si>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</si>
  <si>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</si>
  <si>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</si>
  <si>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</si>
  <si>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</si>
  <si>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</si>
  <si>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</si>
  <si>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</si>
  <si>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</si>
  <si>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</si>
  <si>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</si>
  <si>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</si>
  <si>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</si>
  <si>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</si>
  <si>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</si>
  <si>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</si>
  <si>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</si>
  <si>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</si>
  <si>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</si>
  <si>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</si>
  <si>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</si>
  <si>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</si>
  <si>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</si>
  <si>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</si>
  <si>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</si>
  <si>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</si>
  <si>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</si>
  <si>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</si>
  <si>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</si>
  <si>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</si>
  <si>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</si>
  <si>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</si>
  <si>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</si>
  <si>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</si>
  <si>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</si>
  <si>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</si>
  <si>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</si>
  <si>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</si>
  <si>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</si>
  <si>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</si>
  <si>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</si>
  <si>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</si>
  <si>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</si>
  <si>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</si>
  <si>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</si>
  <si>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</si>
  <si>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</si>
  <si>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</si>
  <si>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</si>
  <si>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</si>
  <si>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</si>
  <si>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</si>
  <si>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</si>
  <si>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</si>
  <si>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</si>
  <si>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</si>
  <si>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</si>
  <si>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</si>
  <si>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</si>
  <si>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</si>
  <si>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</si>
  <si>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</si>
  <si>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</si>
  <si>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</si>
  <si>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</si>
  <si>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</si>
  <si>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</si>
  <si>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</si>
  <si>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</si>
  <si>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</si>
  <si>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</si>
  <si>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</si>
  <si>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</si>
  <si>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</si>
  <si>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</si>
  <si>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</si>
  <si>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</si>
  <si>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</si>
  <si>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</si>
  <si>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</si>
  <si>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</si>
  <si>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</si>
  <si>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</si>
  <si>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</si>
  <si>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</si>
  <si>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</si>
  <si>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</si>
  <si>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</si>
  <si>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</si>
  <si>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</si>
  <si>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</si>
  <si>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</si>
  <si>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</si>
  <si>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</si>
  <si>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</si>
  <si>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</si>
  <si>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</si>
  <si>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</si>
  <si>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</si>
  <si>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</si>
  <si>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</si>
  <si>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</si>
  <si>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</si>
  <si>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</si>
  <si>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</si>
  <si>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</si>
  <si>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</si>
  <si>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</si>
  <si>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</si>
  <si>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</si>
  <si>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</si>
  <si>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</si>
  <si>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</si>
  <si>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</si>
  <si>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</si>
  <si>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</si>
  <si>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</si>
  <si>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</si>
  <si>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</si>
  <si>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</si>
  <si>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</si>
  <si>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</si>
  <si>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</si>
  <si>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</si>
  <si>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</si>
  <si>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</si>
  <si>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</si>
  <si>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</si>
  <si>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</si>
  <si>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</si>
  <si>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</si>
  <si>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</si>
  <si>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</si>
  <si>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</si>
  <si>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</si>
  <si>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</si>
  <si>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</si>
  <si>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</si>
  <si>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</si>
  <si>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</si>
  <si>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</si>
  <si>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</si>
  <si>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</si>
  <si>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</si>
  <si>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</si>
  <si>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</si>
  <si>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</si>
  <si>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</si>
  <si>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</si>
  <si>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</si>
  <si>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</si>
  <si>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</si>
  <si>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</si>
  <si>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</si>
  <si>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</si>
  <si>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</si>
  <si>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</si>
  <si>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</si>
  <si>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</si>
  <si>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</si>
  <si>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</si>
  <si>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</si>
  <si>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</si>
  <si>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</si>
  <si>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</si>
  <si>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</si>
  <si>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</si>
  <si>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</si>
  <si>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</si>
  <si>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</si>
  <si>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</si>
  <si>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</si>
  <si>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</si>
  <si>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</si>
  <si>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</si>
  <si>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</si>
  <si>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</si>
  <si>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</si>
  <si>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</si>
  <si>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</si>
  <si>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</si>
  <si>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</si>
  <si>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</si>
  <si>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</si>
  <si>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</si>
  <si>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</si>
  <si>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</si>
  <si>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</si>
  <si>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</si>
  <si>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</si>
  <si>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</si>
  <si>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</si>
  <si>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</si>
  <si>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</si>
  <si>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</si>
  <si>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</si>
  <si>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</si>
  <si>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</si>
  <si>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</si>
  <si>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</si>
  <si>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</si>
  <si>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</si>
  <si>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</si>
  <si>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</si>
  <si>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</si>
  <si>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</si>
  <si>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</si>
  <si>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</si>
  <si>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</si>
  <si>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</si>
  <si>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</si>
  <si>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</si>
  <si>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</si>
  <si>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</si>
  <si>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</si>
  <si>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</si>
  <si>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</si>
  <si>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</si>
  <si>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</si>
  <si>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</si>
  <si>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</si>
  <si>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</si>
  <si>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</si>
  <si>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</si>
  <si>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</si>
  <si>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</si>
  <si>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</si>
  <si>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</si>
  <si>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</si>
  <si>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</si>
  <si>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</si>
  <si>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</si>
  <si>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</si>
  <si>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</si>
  <si>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</si>
  <si>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</si>
  <si>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</si>
  <si>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</si>
  <si>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</si>
  <si>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</si>
  <si>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</si>
  <si>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</si>
  <si>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</si>
  <si>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</si>
  <si>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</si>
  <si>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</si>
  <si>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</si>
  <si>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</si>
  <si>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</si>
  <si>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</si>
  <si>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</si>
  <si>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</si>
  <si>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</si>
  <si>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</si>
  <si>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</si>
  <si>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</si>
  <si>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</si>
  <si>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</si>
  <si>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</si>
  <si>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</si>
  <si>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</si>
  <si>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</si>
  <si>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</si>
  <si>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</si>
  <si>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</si>
  <si>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</si>
  <si>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</si>
  <si>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</si>
  <si>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</si>
  <si>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</si>
  <si>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</si>
  <si>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</si>
  <si>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</si>
  <si>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</si>
  <si>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</si>
  <si>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</si>
  <si>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</si>
  <si>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</si>
  <si>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</si>
  <si>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</si>
  <si>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</si>
  <si>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</si>
  <si>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</si>
  <si>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</si>
  <si>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</si>
  <si>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</si>
  <si>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</si>
  <si>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</si>
  <si>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</si>
  <si>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</si>
  <si>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</si>
  <si>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</si>
  <si>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</si>
  <si>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</si>
  <si>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</si>
  <si>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</si>
  <si>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</si>
  <si>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</si>
  <si>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</si>
  <si>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</si>
  <si>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</si>
  <si>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</si>
  <si>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</si>
  <si>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</si>
  <si>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</si>
  <si>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</si>
  <si>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</si>
  <si>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</si>
  <si>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</si>
  <si>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</si>
  <si>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</si>
  <si>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</si>
  <si>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</si>
  <si>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</si>
  <si>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</si>
  <si>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</si>
  <si>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</si>
  <si>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</si>
  <si>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</si>
  <si>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</si>
  <si>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</si>
  <si>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</si>
  <si>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</si>
  <si>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</si>
  <si>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</si>
  <si>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</si>
  <si>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</si>
  <si>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</si>
  <si>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</si>
  <si>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</si>
  <si>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</si>
  <si>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</si>
  <si>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</si>
  <si>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</si>
  <si>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</si>
  <si>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</si>
  <si>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</si>
  <si>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</si>
  <si>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</si>
  <si>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</si>
  <si>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</si>
  <si>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</si>
  <si>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</si>
  <si>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</si>
  <si>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</si>
  <si>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</si>
  <si>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</si>
  <si>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</si>
  <si>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</si>
  <si>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</si>
  <si>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</si>
  <si>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</si>
  <si>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</si>
  <si>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</si>
  <si>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</si>
  <si>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</si>
  <si>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</si>
  <si>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</si>
  <si>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</si>
  <si>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</si>
  <si>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</si>
  <si>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</si>
  <si>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</si>
  <si>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</si>
  <si>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</si>
  <si>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</si>
  <si>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</si>
  <si>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</si>
  <si>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</si>
  <si>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</si>
  <si>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</si>
  <si>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</si>
  <si>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</si>
  <si>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</si>
  <si>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</si>
  <si>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</si>
  <si>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</si>
  <si>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</si>
  <si>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</si>
  <si>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</si>
  <si>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</si>
  <si>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</si>
  <si>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</si>
  <si>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</si>
  <si>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</si>
  <si>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</si>
  <si>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</si>
  <si>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</si>
  <si>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</si>
  <si>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</si>
  <si>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</si>
  <si>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</si>
  <si>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</si>
  <si>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</si>
  <si>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</si>
  <si>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</si>
  <si>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</si>
  <si>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</si>
  <si>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</si>
  <si>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</si>
  <si>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</si>
  <si>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</si>
  <si>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</si>
  <si>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</si>
  <si>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</si>
  <si>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</si>
  <si>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</si>
  <si>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</si>
  <si>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</si>
  <si>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</si>
  <si>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</si>
  <si>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</si>
  <si>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</si>
  <si>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</si>
  <si>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</si>
  <si>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</si>
  <si>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</si>
  <si>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</si>
  <si>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</si>
  <si>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</si>
  <si>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</si>
  <si>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</si>
  <si>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</si>
  <si>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</si>
  <si>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</si>
  <si>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</si>
  <si>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</si>
  <si>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</si>
  <si>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</si>
  <si>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</si>
  <si>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</si>
  <si>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</si>
  <si>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</si>
  <si>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</si>
  <si>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</si>
  <si>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</si>
  <si>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</si>
  <si>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</si>
  <si>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</si>
  <si>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</si>
  <si>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</si>
  <si>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</si>
  <si>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</si>
  <si>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</si>
  <si>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</si>
  <si>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</si>
  <si>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</si>
  <si>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</si>
  <si>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</si>
  <si>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</si>
  <si>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</si>
  <si>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</si>
  <si>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</si>
  <si>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</si>
  <si>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</si>
  <si>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</si>
  <si>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</si>
  <si>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</si>
  <si>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</si>
  <si>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</si>
  <si>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</si>
  <si>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</si>
  <si>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</si>
  <si>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</si>
  <si>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</si>
  <si>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</si>
  <si>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</si>
  <si>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</si>
  <si>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</si>
  <si>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</si>
  <si>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</si>
  <si>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</si>
  <si>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</si>
  <si>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</si>
  <si>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</si>
  <si>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</si>
  <si>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</si>
  <si>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</si>
  <si>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</si>
  <si>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</si>
  <si>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</si>
  <si>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</si>
  <si>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</si>
  <si>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</si>
  <si>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</si>
  <si>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</si>
  <si>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</si>
  <si>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</si>
  <si>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</si>
  <si>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</si>
  <si>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</si>
  <si>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</si>
  <si>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</si>
  <si>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</si>
  <si>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</si>
  <si>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</si>
  <si>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</si>
  <si>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</si>
  <si>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</si>
  <si>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</si>
  <si>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</si>
  <si>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</si>
  <si>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</si>
  <si>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</si>
  <si>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</si>
  <si>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</si>
  <si>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</si>
  <si>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</si>
  <si>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</si>
  <si>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</si>
  <si>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</si>
  <si>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</si>
  <si>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</si>
  <si>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</si>
  <si>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</si>
  <si>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</si>
  <si>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</si>
  <si>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</si>
  <si>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</si>
  <si>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</si>
  <si>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</si>
  <si>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</si>
  <si>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</si>
  <si>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</si>
  <si>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</si>
  <si>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</si>
  <si>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</si>
  <si>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</si>
  <si>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</si>
  <si>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</si>
  <si>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</si>
  <si>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</si>
  <si>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</si>
  <si>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</si>
  <si>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</si>
  <si>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</si>
  <si>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</si>
  <si>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</si>
  <si>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</si>
  <si>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</si>
  <si>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</si>
  <si>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</si>
  <si>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</si>
  <si>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</si>
  <si>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</si>
  <si>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</si>
  <si>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</si>
  <si>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</si>
  <si>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</si>
  <si>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</si>
  <si>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</si>
  <si>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</si>
  <si>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</si>
  <si>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</si>
  <si>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</si>
  <si>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</si>
  <si>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</si>
  <si>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</si>
  <si>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</si>
  <si>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</si>
  <si>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</si>
  <si>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</si>
  <si>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</si>
  <si>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</si>
  <si>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</si>
  <si>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</si>
  <si>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</si>
  <si>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</si>
  <si>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</si>
  <si>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</si>
  <si>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</si>
  <si>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</si>
  <si>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</si>
  <si>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</si>
  <si>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</si>
  <si>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</si>
  <si>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</si>
  <si>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</si>
  <si>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</si>
  <si>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</si>
  <si>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</si>
  <si>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</si>
  <si>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</si>
  <si>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</si>
  <si>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</si>
  <si>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</si>
  <si>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</si>
  <si>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</si>
  <si>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</si>
  <si>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</si>
  <si>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</si>
  <si>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</si>
  <si>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</si>
  <si>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</si>
  <si>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</si>
  <si>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</si>
  <si>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</si>
  <si>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</si>
  <si>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</si>
  <si>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</si>
  <si>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</si>
  <si>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</si>
  <si>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</si>
  <si>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</si>
  <si>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</si>
  <si>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</si>
  <si>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</si>
  <si>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</si>
  <si>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</si>
  <si>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</si>
  <si>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</si>
  <si>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</si>
  <si>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</si>
  <si>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</si>
  <si>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</si>
  <si>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</si>
  <si>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</si>
  <si>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</si>
  <si>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</si>
  <si>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</si>
  <si>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</si>
  <si>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</si>
  <si>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</si>
  <si>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</si>
  <si>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</si>
  <si>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</si>
  <si>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</si>
  <si>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</si>
  <si>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</si>
  <si>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</si>
  <si>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</si>
  <si>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</si>
  <si>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</si>
  <si>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</si>
  <si>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</si>
  <si>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</si>
  <si>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</si>
  <si>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</si>
  <si>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</si>
  <si>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</si>
  <si>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</si>
  <si>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</si>
  <si>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</si>
  <si>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</si>
  <si>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</si>
  <si>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</si>
  <si>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</si>
  <si>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</si>
  <si>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</si>
  <si>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</si>
  <si>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</si>
  <si>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</si>
  <si>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</si>
  <si>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</si>
  <si>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</si>
  <si>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</si>
  <si>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</si>
  <si>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</si>
  <si>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</si>
  <si>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</si>
  <si>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</si>
  <si>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</si>
  <si>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</si>
  <si>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</si>
  <si>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</si>
  <si>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</si>
  <si>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</si>
  <si>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</si>
  <si>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</si>
  <si>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</si>
  <si>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</si>
  <si>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</si>
  <si>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</si>
  <si>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</si>
  <si>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</si>
  <si>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</si>
  <si>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</si>
  <si>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</si>
  <si>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</si>
  <si>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</si>
  <si>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</si>
  <si>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</si>
  <si>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</si>
  <si>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</si>
  <si>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</si>
  <si>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</si>
  <si>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</si>
  <si>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</si>
  <si>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</si>
  <si>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</si>
  <si>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</si>
  <si>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</si>
  <si>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</si>
  <si>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</si>
  <si>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</si>
  <si>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</si>
  <si>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</si>
  <si>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</si>
  <si>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</si>
  <si>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</si>
  <si>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</si>
  <si>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</si>
  <si>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</si>
  <si>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</si>
  <si>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</si>
  <si>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</si>
  <si>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</si>
  <si>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</si>
  <si>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</si>
  <si>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</si>
  <si>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</si>
  <si>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</si>
  <si>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</si>
  <si>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</si>
  <si>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</si>
  <si>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</si>
  <si>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</si>
  <si>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</si>
  <si>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</si>
  <si>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</si>
  <si>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</si>
  <si>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</si>
  <si>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</si>
  <si>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</si>
  <si>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</si>
  <si>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</si>
  <si>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</si>
  <si>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</si>
  <si>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</si>
  <si>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</si>
  <si>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</si>
  <si>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</si>
  <si>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</si>
  <si>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</si>
  <si>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</si>
  <si>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</si>
  <si>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</si>
  <si>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</si>
  <si>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</si>
  <si>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</si>
  <si>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</si>
  <si>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</si>
  <si>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</si>
  <si>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</si>
  <si>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</si>
  <si>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</si>
  <si>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</si>
  <si>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</si>
  <si>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</si>
  <si>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</si>
  <si>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</si>
  <si>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</si>
  <si>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</si>
  <si>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</si>
  <si>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</si>
  <si>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</si>
  <si>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</si>
  <si>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</si>
  <si>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</si>
  <si>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</si>
  <si>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</si>
  <si>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</si>
  <si>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</si>
  <si>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</si>
  <si>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</si>
  <si>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PCM-20251118-00000487</t>
  </si>
  <si>
    <t>Critical</t>
  </si>
  <si>
    <t xml:space="preserve">100 min </t>
  </si>
  <si>
    <t>PCM-20251118-00000625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</si>
  <si>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</si>
  <si>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</si>
  <si>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</si>
  <si>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</si>
  <si>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</si>
  <si>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</si>
  <si>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</si>
  <si>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</si>
  <si>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</si>
  <si>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</si>
  <si>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</si>
  <si>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</si>
  <si>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</si>
  <si>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</si>
  <si>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</si>
  <si>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</si>
  <si>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</si>
  <si>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</si>
  <si>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</si>
  <si>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</si>
  <si>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</si>
  <si>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</si>
  <si>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</si>
  <si>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</si>
  <si>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</si>
  <si>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</si>
  <si>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</si>
  <si>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</si>
  <si>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</si>
  <si>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</si>
  <si>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</si>
  <si>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</si>
  <si>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</si>
  <si>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</si>
  <si>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</si>
  <si>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</si>
  <si>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</si>
  <si>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</si>
  <si>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</si>
  <si>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</si>
  <si>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</si>
  <si>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</si>
  <si>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</si>
  <si>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</si>
  <si>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</si>
  <si>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</si>
  <si>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</si>
  <si>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</si>
  <si>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</si>
  <si>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</si>
  <si>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</si>
  <si>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</si>
  <si>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</si>
  <si>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</si>
  <si>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</si>
  <si>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</si>
  <si>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</si>
  <si>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</si>
  <si>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</si>
  <si>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</si>
  <si>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</si>
  <si>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</si>
  <si>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</si>
  <si>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</si>
  <si>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</si>
  <si>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</si>
  <si>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</si>
  <si>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</si>
  <si>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</si>
  <si>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</si>
  <si>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</si>
  <si>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</si>
  <si>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</si>
  <si>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</si>
  <si>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</si>
  <si>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</si>
  <si>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</si>
  <si>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</si>
  <si>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</si>
  <si>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</si>
  <si>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</si>
  <si>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PCM-20251118-00000623
</t>
  </si>
  <si>
    <t>khj0004</t>
  </si>
  <si>
    <t xml:space="preserve"> Restored by  PG </t>
  </si>
  <si>
    <t xml:space="preserve">PCM-20251118-00000717
</t>
  </si>
  <si>
    <t xml:space="preserve">2025-11-18 10:25:55
</t>
  </si>
  <si>
    <t>3 H</t>
  </si>
  <si>
    <t>PCM-20251118-00000750</t>
  </si>
  <si>
    <t>ETA 120 mins</t>
  </si>
  <si>
    <t xml:space="preserve"> PCM-20250215-00000830 </t>
  </si>
  <si>
    <t>LTE site still down and  site located in aramco area access issue need special permission</t>
  </si>
  <si>
    <t>PCM-20251118-00000657</t>
  </si>
  <si>
    <t>LTE sector flapping, modules issue under arrange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</si>
  <si>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</si>
  <si>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</si>
  <si>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</si>
  <si>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</si>
  <si>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</si>
  <si>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</si>
  <si>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</si>
  <si>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</si>
  <si>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PCM-20251118-00000667</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</si>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</sst>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1" totalsRowShown="0" headerRowDxfId="157" dataDxfId="156" headerRowBorderDxfId="154" tableBorderDxfId="155" totalsRowBorderDxfId="153">
  <autoFilter ref="A1:CJ2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1" totalsRowShown="0" headerRowDxfId="64" dataDxfId="63" headerRowBorderDxfId="61" tableBorderDxfId="62">
  <autoFilter ref="A1:L9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8" totalsRowShown="0" headerRowDxfId="48" dataDxfId="47" headerRowBorderDxfId="45" tableBorderDxfId="46" totalsRowBorderDxfId="44">
  <autoFilter ref="A1:L5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316.53454097222129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5</v>
      </c>
      <c r="D3" s="129" t="s">
        <v>13977</v>
      </c>
      <c r="E3" s="130" t="s">
        <v>39024</v>
      </c>
      <c r="F3" s="127">
        <v>45979.425381944442</v>
      </c>
      <c r="G3" s="131">
        <f ca="1">IFERROR(NOW()-F3,"")</f>
        <v>5.7584953705372754E-2</v>
      </c>
      <c r="H3" s="127">
        <v>45979.397465277776</v>
      </c>
      <c r="I3" s="129" t="str">
        <f>IFERROR(VLOOKUP(D3,DB!A:F,6,0),"")</f>
        <v>SCECO</v>
      </c>
      <c r="J3" s="129" t="str">
        <f>IFERROR(VLOOKUP(D3,DB!A:G,7,0),"")</f>
        <v>Vandalized</v>
      </c>
      <c r="K3" s="132" t="s">
        <v>39025</v>
      </c>
      <c r="L3" s="133" t="str">
        <f>IFERROR(VLOOKUP(D3,DB!A:I,9,0),"")</f>
        <v>Latis</v>
      </c>
    </row>
    <row r="4" spans="1:15" ht="15" customHeight="1">
      <c r="A4" s="128" t="s">
        <v>39026</v>
      </c>
      <c r="B4" s="129" t="str">
        <f>IFERROR(VLOOKUP(D4,DB!A:K,11,0),"")</f>
        <v>R1</v>
      </c>
      <c r="C4" s="129">
        <v>1</v>
      </c>
      <c r="D4" s="129" t="s">
        <v>21580</v>
      </c>
      <c r="E4" s="130" t="s">
        <v>39021</v>
      </c>
      <c r="F4" s="127">
        <v>45979.404687499999</v>
      </c>
      <c r="G4" s="131">
        <f ca="1">IFERROR(NOW()-F4,"")</f>
        <v>7.8279398148879409E-2</v>
      </c>
      <c r="H4" s="127">
        <v>45979.399768518517</v>
      </c>
      <c r="I4" s="129" t="str">
        <f>IFERROR(VLOOKUP(D4,DB!A:F,6,0),"")</f>
        <v>SCECO</v>
      </c>
      <c r="J4" s="129" t="str">
        <f>IFERROR(VLOOKUP(D4,DB!A:G,7,0),"")</f>
        <v>Vandalized</v>
      </c>
      <c r="K4" s="132" t="s">
        <v>39025</v>
      </c>
      <c r="L4" s="133" t="str">
        <f>IFERROR(VLOOKUP(D4,DB!A:I,9,0),"")</f>
        <v>Latis</v>
      </c>
    </row>
    <row r="5" spans="1:15" ht="15" customHeight="1">
      <c r="A5" s="128"/>
      <c r="B5" s="129" t="str">
        <f>IFERROR(VLOOKUP(D5,DB!A:K,11,0),"")</f>
        <v/>
      </c>
      <c r="C5" s="129"/>
      <c r="D5" s="129"/>
      <c r="E5" s="130"/>
      <c r="F5" s="127"/>
      <c r="G5" s="131">
        <f ca="1">IFERROR(NOW()-F5,"")</f>
        <v>45979.482966898147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45979.482966898147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45979.482966898147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45979.482966898147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45979.482966898147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45979.482966898147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45979.482966898147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45979.482966898147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45979.482966898147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45979.482966898147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45979.482966898147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45979.482966898147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45979.482966898147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45979.482966898147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45979.482966898147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45979.482966898147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45979.482966898147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45979.482966898147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45979.482966898147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45979.482966898147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45979.482966898147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45979.482966898147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45979.482966898147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45979.482966898147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45979.482966898147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45979.482966898147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45979.482966898147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45979.482966898147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45979.482966898147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45979.482966898147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45979.482966898147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45979.482966898147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45979.482966898147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45979.482966898147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45979.482966898147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45979.482966898147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45979.482966898147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45979.482966898147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45979.482966898147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45979.482966898147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45979.482966898147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45979.482966898147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45979.482966898147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45979.482966898147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45979.482966898147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45979.482966898147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45979.482966898147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45979.482966898147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45979.482966898147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45979.482966898147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45979.482966898147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45979.482966898147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45979.482966898147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45979.482966898147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45979.482966898147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45979.482966898147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45979.482966898147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45979.482966898147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45979.482966898147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45979.482966898147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45979.482966898147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45979.482966898147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45979.482966898147</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05CADDC9-8E78-4966-AF09-F517EFE0D4CC}"/>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1"/>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39024</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154.48312893518596</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39108</v>
      </c>
      <c r="B4" s="18" t="str">
        <f>IFERROR(VLOOKUP(D4,DB!A:K,11,0),"")</f>
        <v>R2</v>
      </c>
      <c r="C4" s="18">
        <v>1</v>
      </c>
      <c r="D4" s="18" t="s">
        <v>39109</v>
      </c>
      <c r="E4" s="102" t="s">
        <v>39024</v>
      </c>
      <c r="F4" s="103">
        <v>45979.404050925928</v>
      </c>
      <c r="G4" s="104">
        <f ca="1">IFERROR(NOW()-F4,"-")</f>
        <v>7.891597221896518E-2</v>
      </c>
      <c r="H4" s="140">
        <v>45979.398182870369</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1" t="s">
        <v>39111</v>
      </c>
      <c r="B5" s="18" t="str">
        <f>IFERROR(VLOOKUP(D5,DB!A:K,11,0),"")</f>
        <v>R2</v>
      </c>
      <c r="C5" s="18">
        <v>1</v>
      </c>
      <c r="D5" s="18" t="s">
        <v>22284</v>
      </c>
      <c r="E5" s="102" t="s">
        <v>39021</v>
      </c>
      <c r="F5" s="103">
        <v>45979.448900462965</v>
      </c>
      <c r="G5" s="104">
        <f ca="1">IFERROR(NOW()-F5,"-")</f>
        <v>3.4066435182467103E-2</v>
      </c>
      <c r="H5" s="140" t="s">
        <v>39112</v>
      </c>
      <c r="I5" s="18" t="str">
        <f>IFERROR(VLOOKUP(D5,DB!A:F,6,0),"")</f>
        <v>SCECO</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45979.482966898147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45979.482966898147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45979.482966898147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45979.482966898147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45979.482966898147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45979.482966898147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45979.482966898147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45979.482966898147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45979.482966898147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45979.482966898147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45979.482966898147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45979.482966898147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45979.482966898147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45979.482966898147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45979.482966898147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45979.482966898147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45979.482966898147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45979.482966898147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45979.482966898147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45979.482966898147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45979.482966898147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45979.482966898147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45979.482966898147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45979.482966898147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45979.482966898147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45979.482966898147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45979.482966898147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45979.482966898147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45979.482966898147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45979.482966898147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45979.482966898147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45979.482966898147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45979.482966898147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45979.482966898147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45979.482966898147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45979.482966898147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45979.482966898147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45979.482966898147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45979.482966898147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45979.482966898147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45979.482966898147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45979.482966898147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45979.482966898147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45979.482966898147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45979.482966898147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45979.482966898147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45979.482966898147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45979.482966898147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45979.482966898147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45979.482966898147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45979.482966898147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45979.482966898147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45979.482966898147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45979.482966898147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45979.482966898147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45979.482966898147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45979.482966898147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45979.482966898147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45979.482966898147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45979.482966898147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45979.482966898147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45979.482966898147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45979.482966898147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45979.482966898147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45979.482966898147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45979.482966898147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45979.482966898147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45979.482966898147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45979.482966898147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45979.482966898147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45979.482966898147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45979.482966898147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45979.482966898147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45979.482966898147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45979.482966898147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45979.482966898147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45979.482966898147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45979.482966898147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45979.482966898147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45979.482966898147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45979.482966898147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45979.482966898147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45979.482966898147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45979.482966898147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45979.482966898147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45979.482966898147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45979.482966898147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45979.482966898147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45979.482966898147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45979.482966898147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45979.482966898147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45979.482966898147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45979.482966898147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45979.482966898147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45979.482966898147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45979.482966898147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45979.482966898147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45979.482966898147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45979.482966898147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45979.482966898147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45979.482966898147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45979.482966898147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45979.482966898147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45979.482966898147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45979.482966898147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45979.482966898147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45979.482966898147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45979.482966898147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45979.482966898147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45979.482966898147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45979.482966898147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45979.482966898147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45979.482966898147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45979.482966898147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45979.482966898147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45979.482966898147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45979.482966898147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45979.482966898147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45979.482966898147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45979.482966898147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45979.482966898147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45979.482966898147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45979.482966898147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45979.482966898147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45979.482966898147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45979.482966898147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45979.482966898147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45979.482966898147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45979.482966898147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45979.482966898147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45979.482966898147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45979.482966898147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45979.482966898147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45979.482966898147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45979.482966898147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45979.482966898147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45979.482966898147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45979.482966898147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45979.482966898147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45979.482966898147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45979.482966898147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45979.482966898147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45979.482966898147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45979.482966898147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45979.482966898147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45979.482966898147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45979.482966898147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45979.482966898147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45979.482966898147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45979.482966898147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45979.482966898147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45979.482966898147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45979.482966898147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45979.482966898147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45979.482966898147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45979.482966898147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45979.482966898147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45979.482966898147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45979.482966898147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45979.482966898147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45979.482966898147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45979.482966898147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45979.482966898147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45979.482966898147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45979.482966898147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45979.482966898147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45979.482966898147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45979.482966898147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45979.482966898147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45979.482966898147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45979.482966898147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45979.482966898147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45979.482966898147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45979.482966898147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45979.482966898147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45979.482966898147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45979.482966898147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45979.482966898147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45979.482966898147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45979.482966898147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45979.482966898147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45979.482966898147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45979.482966898147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45979.482966898147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45979.482966898147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45979.482966898147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45979.482966898147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45979.482966898147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45979.482966898147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45979.482966898147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45979.482966898147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45979.482966898147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45979.482966898147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45979.482966898147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45979.482966898147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45979.482966898147</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sheetData>
  <dataValidations count="2">
    <dataValidation allowBlank="1" showInputMessage="1" showErrorMessage="1" sqref="E1" xr:uid="{4D935161-CDD3-4592-B877-3FB59C99E142}"/>
    <dataValidation type="list" allowBlank="1" showInputMessage="1" showErrorMessage="1" sqref="E3:E2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1"/>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39114</v>
      </c>
      <c r="B2" s="61" t="str">
        <f>IFERROR(VLOOKUP(D2,DB!A:K,11,0),"")</f>
        <v>R3</v>
      </c>
      <c r="C2" s="18"/>
      <c r="D2" s="142" t="s">
        <v>25415</v>
      </c>
      <c r="E2" s="18"/>
      <c r="F2" s="20"/>
      <c r="G2" s="21">
        <f t="shared" ref="G2:G6" ca="1" si="0">IFERROR(NOW()-F2,"-")</f>
        <v>45979.482966898147</v>
      </c>
      <c r="H2" s="22">
        <v>45979.457557870373</v>
      </c>
      <c r="I2" s="19" t="str">
        <f>IFERROR(VLOOKUP(D2,DB!A:F,6,0),"")</f>
        <v>SCECO</v>
      </c>
      <c r="J2" s="18" t="str">
        <f>IFERROR(VLOOKUP(D2,DB!A:G,7,0),"")</f>
        <v>Dead</v>
      </c>
      <c r="K2" s="45" t="s">
        <v>39115</v>
      </c>
      <c r="L2" s="23" t="str">
        <f>IFERROR(VLOOKUP(D2,DB!A:I,9,0),"")</f>
        <v>Latis</v>
      </c>
    </row>
    <row r="3" spans="1:13" ht="15" customHeight="1">
      <c r="A3" s="19"/>
      <c r="B3" s="61" t="str">
        <f>IFERROR(VLOOKUP(D3,DB!A:K,11,0),"")</f>
        <v/>
      </c>
      <c r="C3" s="18"/>
      <c r="D3" s="61"/>
      <c r="E3" s="18"/>
      <c r="F3" s="20"/>
      <c r="G3" s="21">
        <f t="shared" ca="1" si="0"/>
        <v>45979.482966898147</v>
      </c>
      <c r="H3" s="22"/>
      <c r="I3" s="19" t="str">
        <f>IFERROR(VLOOKUP(D3,DB!A:F,6,0),"")</f>
        <v/>
      </c>
      <c r="J3" s="18" t="str">
        <f>IFERROR(VLOOKUP(D3,DB!A:G,7,0),"")</f>
        <v/>
      </c>
      <c r="K3" s="45"/>
      <c r="L3" s="23" t="str">
        <f>IFERROR(VLOOKUP(D3,DB!A:I,9,0),"")</f>
        <v/>
      </c>
    </row>
    <row r="4" spans="1:13" ht="15" customHeight="1">
      <c r="A4" s="19"/>
      <c r="B4" s="61" t="str">
        <f>IFERROR(VLOOKUP(D4,DB!A:K,11,0),"")</f>
        <v/>
      </c>
      <c r="C4" s="18"/>
      <c r="D4" s="61"/>
      <c r="E4" s="61"/>
      <c r="F4" s="20"/>
      <c r="G4" s="21">
        <f t="shared" ca="1" si="0"/>
        <v>45979.482966898147</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45979.482966898147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45979.482966898147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ref="G7:G70" ca="1" si="1">IFERROR(NOW()-F7,"-")</f>
        <v>45979.482966898147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45979.482966898147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45979.482966898147</v>
      </c>
      <c r="H9" s="22"/>
      <c r="I9" s="19" t="str">
        <f>IFERROR(VLOOKUP(D9,DB!A:F,6,0),"")</f>
        <v/>
      </c>
      <c r="J9" s="18" t="str">
        <f>IFERROR(VLOOKUP(D9,DB!A:G,7,0),"")</f>
        <v/>
      </c>
      <c r="K9" s="45"/>
      <c r="L9" s="23" t="str">
        <f>IFERROR(VLOOKUP(D9,DB!A:I,9,0),"")</f>
        <v/>
      </c>
    </row>
    <row r="10" spans="1:13" ht="15" customHeight="1">
      <c r="A10" s="19"/>
      <c r="B10" s="61" t="str">
        <f>IFERROR(VLOOKUP(D10,DB!A:K,11,0),"")</f>
        <v/>
      </c>
      <c r="C10" s="18"/>
      <c r="D10" s="61"/>
      <c r="E10" s="18"/>
      <c r="F10" s="20"/>
      <c r="G10" s="21">
        <f t="shared" ca="1" si="1"/>
        <v>45979.482966898147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45979.482966898147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45979.482966898147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45979.482966898147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45979.482966898147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45979.482966898147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45979.482966898147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45979.482966898147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45979.482966898147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45979.482966898147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45979.482966898147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45979.482966898147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45979.482966898147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45979.482966898147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45979.482966898147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45979.482966898147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45979.482966898147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45979.482966898147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45979.482966898147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45979.482966898147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45979.482966898147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45979.482966898147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45979.482966898147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45979.482966898147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45979.482966898147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45979.482966898147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45979.482966898147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45979.482966898147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45979.482966898147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45979.482966898147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45979.482966898147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45979.482966898147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45979.482966898147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45979.482966898147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45979.482966898147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45979.482966898147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45979.482966898147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45979.482966898147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45979.482966898147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45979.482966898147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45979.482966898147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45979.482966898147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45979.482966898147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45979.482966898147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45979.482966898147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45979.482966898147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45979.482966898147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45979.482966898147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45979.482966898147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45979.482966898147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45979.482966898147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45979.482966898147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45979.482966898147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45979.482966898147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45979.482966898147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45979.482966898147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45979.482966898147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45979.482966898147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45979.482966898147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45979.482966898147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45979.482966898147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ref="G71:G134" ca="1" si="2">IFERROR(NOW()-F71,"-")</f>
        <v>45979.482966898147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45979.482966898147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45979.482966898147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45979.482966898147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45979.482966898147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45979.482966898147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45979.482966898147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45979.482966898147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45979.482966898147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45979.482966898147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45979.482966898147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45979.482966898147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45979.482966898147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45979.482966898147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45979.482966898147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45979.482966898147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45979.482966898147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45979.482966898147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45979.482966898147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45979.482966898147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45979.482966898147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45979.482966898147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45979.482966898147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45979.482966898147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45979.482966898147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45979.482966898147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45979.482966898147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45979.482966898147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45979.482966898147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45979.482966898147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45979.482966898147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45979.482966898147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45979.482966898147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45979.482966898147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45979.482966898147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45979.482966898147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45979.482966898147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45979.482966898147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45979.482966898147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45979.482966898147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45979.482966898147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45979.482966898147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45979.482966898147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45979.482966898147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45979.482966898147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45979.482966898147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45979.482966898147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45979.482966898147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45979.482966898147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45979.482966898147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45979.482966898147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45979.482966898147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45979.482966898147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45979.482966898147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45979.482966898147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45979.482966898147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45979.482966898147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45979.482966898147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45979.482966898147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45979.482966898147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45979.482966898147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45979.482966898147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45979.482966898147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45979.482966898147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ref="G135:G198" ca="1" si="3">IFERROR(NOW()-F135,"-")</f>
        <v>45979.482966898147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45979.482966898147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45979.482966898147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45979.482966898147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45979.482966898147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45979.482966898147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45979.482966898147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45979.482966898147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45979.482966898147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45979.482966898147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45979.482966898147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45979.482966898147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45979.482966898147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45979.482966898147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45979.482966898147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45979.482966898147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45979.482966898147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45979.482966898147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45979.482966898147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45979.482966898147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45979.482966898147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45979.482966898147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45979.482966898147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45979.482966898147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45979.482966898147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45979.482966898147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45979.482966898147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45979.482966898147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45979.482966898147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45979.482966898147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45979.482966898147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45979.482966898147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45979.482966898147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45979.482966898147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45979.482966898147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45979.482966898147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45979.482966898147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45979.482966898147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45979.482966898147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45979.482966898147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45979.482966898147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45979.482966898147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45979.482966898147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45979.482966898147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45979.482966898147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45979.482966898147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45979.482966898147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45979.482966898147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45979.482966898147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45979.482966898147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45979.482966898147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45979.482966898147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45979.482966898147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45979.482966898147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45979.482966898147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45979.482966898147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45979.482966898147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45979.482966898147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45979.482966898147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45979.482966898147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45979.482966898147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45979.482966898147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45979.482966898147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45979.482966898147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ref="G199:G262" ca="1" si="4">IFERROR(NOW()-F199,"-")</f>
        <v>45979.482966898147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45979.482966898147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45979.482966898147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45979.482966898147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45979.482966898147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45979.482966898147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45979.482966898147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45979.482966898147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45979.482966898147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45979.482966898147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45979.482966898147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45979.482966898147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45979.482966898147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45979.482966898147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45979.482966898147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45979.482966898147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45979.482966898147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45979.482966898147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45979.482966898147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45979.482966898147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45979.482966898147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45979.482966898147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45979.482966898147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45979.482966898147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45979.482966898147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45979.482966898147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45979.482966898147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45979.482966898147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45979.482966898147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45979.482966898147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45979.482966898147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45979.482966898147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45979.482966898147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45979.482966898147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45979.482966898147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45979.482966898147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45979.482966898147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45979.482966898147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45979.482966898147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45979.482966898147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45979.482966898147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45979.482966898147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45979.482966898147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45979.482966898147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45979.482966898147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45979.482966898147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45979.482966898147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45979.482966898147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45979.482966898147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45979.482966898147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45979.482966898147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45979.482966898147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45979.482966898147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45979.482966898147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45979.482966898147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45979.482966898147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45979.482966898147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45979.482966898147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45979.482966898147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45979.482966898147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45979.482966898147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45979.482966898147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45979.482966898147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45979.482966898147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ref="G263:G326" ca="1" si="5">IFERROR(NOW()-F263,"-")</f>
        <v>45979.482966898147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45979.482966898147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45979.482966898147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45979.482966898147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45979.482966898147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45979.482966898147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45979.482966898147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45979.482966898147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45979.482966898147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45979.482966898147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45979.482966898147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45979.482966898147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45979.482966898147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45979.482966898147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45979.482966898147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45979.482966898147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45979.482966898147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45979.482966898147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45979.482966898147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45979.482966898147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45979.482966898147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45979.482966898147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45979.482966898147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45979.482966898147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45979.482966898147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45979.482966898147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45979.482966898147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45979.482966898147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45979.482966898147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45979.482966898147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45979.482966898147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45979.482966898147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45979.482966898147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45979.482966898147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45979.482966898147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45979.482966898147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45979.482966898147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45979.482966898147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45979.482966898147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45979.482966898147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45979.482966898147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45979.482966898147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45979.482966898147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45979.482966898147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45979.482966898147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45979.482966898147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45979.482966898147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45979.482966898147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45979.482966898147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45979.482966898147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45979.482966898147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45979.482966898147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45979.482966898147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45979.482966898147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45979.482966898147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45979.482966898147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45979.482966898147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45979.482966898147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45979.482966898147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45979.482966898147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45979.482966898147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45979.482966898147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45979.482966898147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45979.482966898147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ref="G327:G390" ca="1" si="6">IFERROR(NOW()-F327,"-")</f>
        <v>45979.482966898147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45979.482966898147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45979.482966898147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45979.482966898147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45979.482966898147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45979.482966898147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45979.482966898147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45979.482966898147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45979.482966898147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45979.482966898147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45979.482966898147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45979.482966898147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45979.482966898147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45979.482966898147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45979.482966898147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45979.482966898147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45979.482966898147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45979.482966898147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45979.482966898147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45979.482966898147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45979.482966898147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45979.482966898147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45979.482966898147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45979.482966898147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45979.482966898147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45979.482966898147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45979.482966898147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45979.482966898147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45979.482966898147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45979.482966898147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45979.482966898147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45979.482966898147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45979.482966898147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45979.482966898147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45979.482966898147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45979.482966898147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45979.482966898147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45979.482966898147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45979.482966898147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45979.482966898147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45979.482966898147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45979.482966898147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45979.482966898147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45979.482966898147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45979.482966898147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45979.482966898147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45979.482966898147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45979.482966898147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45979.482966898147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45979.482966898147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45979.482966898147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45979.482966898147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45979.482966898147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45979.482966898147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45979.482966898147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45979.482966898147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45979.482966898147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45979.482966898147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45979.482966898147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45979.482966898147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45979.482966898147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45979.482966898147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45979.482966898147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45979.482966898147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ref="G391:G454" ca="1" si="7">IFERROR(NOW()-F391,"-")</f>
        <v>45979.482966898147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45979.482966898147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45979.482966898147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45979.482966898147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45979.482966898147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45979.482966898147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45979.482966898147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45979.482966898147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45979.482966898147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45979.482966898147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45979.482966898147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45979.482966898147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45979.482966898147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45979.482966898147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45979.482966898147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45979.482966898147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45979.482966898147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45979.482966898147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45979.482966898147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45979.482966898147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45979.482966898147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45979.482966898147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45979.482966898147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45979.482966898147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45979.482966898147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45979.482966898147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45979.482966898147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45979.482966898147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45979.482966898147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45979.482966898147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45979.482966898147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45979.482966898147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45979.482966898147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45979.482966898147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45979.482966898147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45979.482966898147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45979.482966898147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45979.482966898147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45979.482966898147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45979.482966898147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45979.482966898147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45979.482966898147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45979.482966898147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45979.482966898147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45979.482966898147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45979.482966898147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45979.482966898147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45979.482966898147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45979.482966898147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45979.482966898147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45979.482966898147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45979.482966898147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45979.482966898147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45979.482966898147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45979.482966898147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45979.482966898147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45979.482966898147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45979.482966898147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45979.482966898147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45979.482966898147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45979.482966898147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45979.482966898147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45979.482966898147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45979.482966898147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ref="G455:G518" ca="1" si="8">IFERROR(NOW()-F455,"-")</f>
        <v>45979.482966898147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45979.482966898147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45979.482966898147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45979.482966898147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45979.482966898147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45979.482966898147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45979.482966898147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45979.482966898147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45979.482966898147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45979.482966898147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45979.482966898147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45979.482966898147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45979.482966898147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45979.482966898147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45979.482966898147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45979.482966898147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45979.482966898147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45979.482966898147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45979.482966898147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45979.482966898147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45979.482966898147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45979.482966898147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45979.482966898147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45979.482966898147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45979.482966898147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45979.482966898147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45979.482966898147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45979.482966898147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45979.482966898147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45979.482966898147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45979.482966898147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45979.482966898147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45979.482966898147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45979.482966898147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45979.482966898147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45979.482966898147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45979.482966898147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45979.482966898147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45979.482966898147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45979.482966898147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45979.482966898147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45979.482966898147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45979.482966898147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45979.482966898147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45979.482966898147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45979.482966898147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45979.482966898147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45979.482966898147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45979.482966898147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45979.482966898147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45979.482966898147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45979.482966898147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45979.482966898147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45979.482966898147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45979.482966898147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45979.482966898147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45979.482966898147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45979.482966898147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45979.482966898147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45979.482966898147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45979.482966898147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45979.482966898147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45979.482966898147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45979.482966898147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ref="G519:G582" ca="1" si="9">IFERROR(NOW()-F519,"-")</f>
        <v>45979.482966898147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45979.482966898147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45979.482966898147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45979.482966898147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45979.482966898147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45979.482966898147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45979.482966898147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45979.482966898147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45979.482966898147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45979.482966898147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45979.482966898147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45979.482966898147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45979.482966898147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45979.482966898147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45979.482966898147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45979.482966898147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45979.482966898147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45979.482966898147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45979.482966898147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45979.482966898147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45979.482966898147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45979.482966898147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45979.482966898147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45979.482966898147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45979.482966898147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45979.482966898147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45979.482966898147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45979.482966898147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45979.482966898147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45979.482966898147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45979.482966898147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45979.482966898147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45979.482966898147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45979.482966898147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45979.482966898147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45979.482966898147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45979.482966898147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45979.482966898147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45979.482966898147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45979.482966898147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45979.482966898147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45979.482966898147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45979.482966898147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45979.482966898147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45979.482966898147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45979.482966898147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45979.482966898147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45979.482966898147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45979.482966898147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45979.482966898147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45979.482966898147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45979.482966898147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45979.482966898147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45979.482966898147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45979.482966898147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45979.482966898147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45979.482966898147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45979.482966898147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45979.482966898147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45979.482966898147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45979.482966898147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45979.482966898147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45979.482966898147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45979.482966898147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ref="G583:G646" ca="1" si="10">IFERROR(NOW()-F583,"-")</f>
        <v>45979.482966898147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45979.482966898147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45979.482966898147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45979.482966898147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45979.482966898147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45979.482966898147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45979.482966898147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45979.482966898147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45979.482966898147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45979.482966898147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45979.482966898147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45979.482966898147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45979.482966898147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45979.482966898147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45979.482966898147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45979.482966898147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45979.482966898147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45979.482966898147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45979.482966898147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45979.482966898147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45979.482966898147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45979.482966898147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45979.482966898147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45979.482966898147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45979.482966898147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45979.482966898147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45979.482966898147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45979.482966898147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45979.482966898147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45979.482966898147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45979.482966898147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45979.482966898147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45979.482966898147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45979.482966898147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45979.482966898147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45979.482966898147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45979.482966898147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45979.482966898147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45979.482966898147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45979.482966898147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45979.482966898147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45979.482966898147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45979.482966898147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45979.482966898147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45979.482966898147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45979.482966898147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45979.482966898147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45979.482966898147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45979.482966898147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45979.482966898147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45979.482966898147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45979.482966898147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45979.482966898147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45979.482966898147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45979.482966898147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45979.482966898147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45979.482966898147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45979.482966898147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45979.482966898147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45979.482966898147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45979.482966898147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45979.482966898147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45979.482966898147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45979.482966898147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ref="G647:G710" ca="1" si="11">IFERROR(NOW()-F647,"-")</f>
        <v>45979.482966898147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45979.482966898147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45979.482966898147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45979.482966898147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45979.482966898147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45979.482966898147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45979.482966898147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45979.482966898147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45979.482966898147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45979.482966898147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45979.482966898147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45979.482966898147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45979.482966898147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45979.482966898147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45979.482966898147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45979.482966898147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45979.482966898147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45979.482966898147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45979.482966898147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45979.482966898147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45979.482966898147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45979.482966898147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45979.482966898147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45979.482966898147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45979.482966898147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45979.482966898147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45979.482966898147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45979.482966898147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45979.482966898147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45979.482966898147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45979.482966898147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45979.482966898147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45979.482966898147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45979.482966898147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45979.482966898147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45979.482966898147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45979.482966898147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45979.482966898147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45979.482966898147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45979.482966898147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45979.482966898147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45979.482966898147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45979.482966898147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45979.482966898147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45979.482966898147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45979.482966898147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45979.482966898147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45979.482966898147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45979.482966898147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45979.482966898147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45979.482966898147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45979.482966898147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45979.482966898147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45979.482966898147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45979.482966898147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45979.482966898147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45979.482966898147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45979.482966898147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45979.482966898147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45979.482966898147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45979.482966898147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45979.482966898147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45979.482966898147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45979.482966898147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ref="G711:G774" ca="1" si="12">IFERROR(NOW()-F711,"-")</f>
        <v>45979.482966898147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45979.482966898147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45979.482966898147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45979.482966898147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45979.482966898147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45979.482966898147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45979.482966898147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45979.482966898147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45979.482966898147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45979.482966898147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45979.482966898147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45979.482966898147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45979.482966898147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45979.482966898147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45979.482966898147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45979.482966898147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45979.482966898147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45979.482966898147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45979.482966898147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45979.482966898147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45979.482966898147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45979.482966898147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45979.482966898147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45979.482966898147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45979.482966898147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45979.482966898147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45979.482966898147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45979.482966898147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45979.482966898147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45979.482966898147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45979.482966898147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45979.482966898147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45979.482966898147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45979.482966898147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45979.482966898147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45979.482966898147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45979.482966898147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45979.482966898147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45979.482966898147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45979.482966898147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45979.482966898147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45979.482966898147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45979.482966898147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45979.482966898147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45979.482966898147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45979.482966898147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45979.482966898147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45979.482966898147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45979.482966898147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45979.482966898147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45979.482966898147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45979.482966898147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45979.482966898147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45979.482966898147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45979.482966898147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45979.482966898147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45979.482966898147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45979.482966898147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45979.482966898147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45979.482966898147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45979.482966898147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45979.482966898147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45979.482966898147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45979.482966898147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ref="G775:G838" ca="1" si="13">IFERROR(NOW()-F775,"-")</f>
        <v>45979.482966898147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45979.482966898147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45979.482966898147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45979.482966898147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45979.482966898147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45979.482966898147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45979.482966898147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45979.482966898147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45979.482966898147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45979.482966898147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45979.482966898147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45979.482966898147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45979.482966898147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45979.482966898147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45979.482966898147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45979.482966898147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45979.482966898147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45979.482966898147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45979.482966898147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45979.482966898147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45979.482966898147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45979.482966898147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45979.482966898147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45979.482966898147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45979.482966898147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45979.482966898147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45979.482966898147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45979.482966898147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45979.482966898147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45979.482966898147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45979.482966898147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45979.482966898147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45979.482966898147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45979.482966898147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45979.482966898147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45979.482966898147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45979.482966898147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45979.482966898147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45979.482966898147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45979.482966898147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45979.482966898147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45979.482966898147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45979.482966898147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45979.482966898147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45979.482966898147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45979.482966898147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45979.482966898147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45979.482966898147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45979.482966898147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45979.482966898147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45979.482966898147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45979.482966898147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45979.482966898147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45979.482966898147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45979.482966898147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45979.482966898147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45979.482966898147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45979.482966898147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45979.482966898147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45979.482966898147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45979.482966898147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45979.482966898147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45979.482966898147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45979.482966898147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ref="G839:G902" ca="1" si="14">IFERROR(NOW()-F839,"-")</f>
        <v>45979.482966898147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45979.482966898147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45979.482966898147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45979.482966898147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45979.482966898147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45979.482966898147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45979.482966898147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45979.482966898147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45979.482966898147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45979.482966898147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45979.482966898147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45979.482966898147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45979.482966898147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45979.482966898147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45979.482966898147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45979.482966898147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45979.482966898147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45979.482966898147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45979.482966898147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45979.482966898147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45979.482966898147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45979.482966898147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45979.482966898147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45979.482966898147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45979.482966898147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45979.482966898147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45979.482966898147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45979.482966898147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45979.482966898147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45979.482966898147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45979.482966898147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45979.482966898147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45979.482966898147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45979.482966898147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45979.482966898147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45979.482966898147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45979.482966898147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45979.482966898147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45979.482966898147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45979.482966898147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45979.482966898147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45979.482966898147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45979.482966898147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45979.482966898147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45979.482966898147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45979.482966898147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45979.482966898147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45979.482966898147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45979.482966898147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45979.482966898147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45979.482966898147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45979.482966898147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45979.482966898147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45979.482966898147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45979.482966898147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45979.482966898147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45979.482966898147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45979.482966898147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45979.482966898147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45979.482966898147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45979.482966898147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45979.482966898147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45979.482966898147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45979.482966898147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ref="G903:G966" ca="1" si="15">IFERROR(NOW()-F903,"-")</f>
        <v>45979.482966898147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45979.482966898147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45979.482966898147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45979.482966898147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45979.482966898147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45979.482966898147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45979.482966898147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45979.482966898147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45979.482966898147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45979.482966898147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45979.482966898147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45979.482966898147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45979.482966898147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45979.482966898147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45979.482966898147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45979.482966898147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45979.482966898147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45979.482966898147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45979.482966898147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45979.482966898147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45979.482966898147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45979.482966898147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45979.482966898147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45979.482966898147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45979.482966898147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45979.482966898147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45979.482966898147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45979.482966898147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45979.482966898147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45979.482966898147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45979.482966898147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45979.482966898147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45979.482966898147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45979.482966898147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45979.482966898147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45979.482966898147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45979.482966898147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45979.482966898147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45979.482966898147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45979.482966898147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45979.482966898147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45979.482966898147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45979.482966898147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45979.482966898147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45979.482966898147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45979.482966898147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45979.482966898147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45979.482966898147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45979.482966898147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45979.482966898147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45979.482966898147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45979.482966898147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45979.482966898147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45979.482966898147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45979.482966898147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45979.482966898147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45979.482966898147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45979.482966898147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45979.482966898147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45979.482966898147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45979.482966898147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45979.482966898147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45979.482966898147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45979.482966898147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ref="G967:G981" ca="1" si="16">IFERROR(NOW()-F967,"-")</f>
        <v>45979.482966898147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45979.482966898147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45979.482966898147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45979.482966898147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45979.482966898147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45979.482966898147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45979.482966898147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45979.482966898147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45979.482966898147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45979.482966898147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45979.482966898147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45979.482966898147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45979.482966898147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45979.482966898147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45979.482966898147</v>
      </c>
      <c r="H981" s="22"/>
      <c r="I981" s="19" t="str">
        <f>IFERROR(VLOOKUP(D981,DB!A:F,6,0),"")</f>
        <v/>
      </c>
      <c r="J981" s="18" t="str">
        <f>IFERROR(VLOOKUP(D981,DB!A:G,7,0),"")</f>
        <v/>
      </c>
      <c r="K981" s="45"/>
      <c r="L981" s="23" t="str">
        <f>IFERROR(VLOOKUP(D981,DB!A:I,9,0),"")</f>
        <v/>
      </c>
    </row>
  </sheetData>
  <dataValidations count="2">
    <dataValidation allowBlank="1" showInputMessage="1" showErrorMessage="1" sqref="E1" xr:uid="{5914219A-CB83-432D-936A-CC0CB6F3982A}"/>
    <dataValidation type="list" allowBlank="1" showInputMessage="1" showErrorMessage="1" sqref="E2:E9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8"/>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276.00224930555123</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31833</v>
      </c>
      <c r="E3" s="94" t="s">
        <v>39021</v>
      </c>
      <c r="F3" s="95">
        <v>45979.417002314818</v>
      </c>
      <c r="G3" s="96">
        <f ca="1">IFERROR(NOW()-F3,"")</f>
        <v>6.5964583329332527E-2</v>
      </c>
      <c r="H3" s="95">
        <v>45979.389004629629</v>
      </c>
      <c r="I3" s="113" t="str">
        <f>IFERROR(VLOOKUP(D3,DB!A:F,6,0),"")</f>
        <v>SCECO</v>
      </c>
      <c r="J3" s="113" t="str">
        <f>IFERROR(VLOOKUP(D3,DB!A:G,7,0),"")</f>
        <v>Vandalized</v>
      </c>
      <c r="K3" s="97" t="s">
        <v>39119</v>
      </c>
      <c r="L3" s="91" t="str">
        <f>IFERROR(VLOOKUP(D3,DB!A:I,9,0),"")</f>
        <v>Latis</v>
      </c>
    </row>
    <row r="4" spans="1:16" ht="15" customHeight="1">
      <c r="A4" s="113"/>
      <c r="B4" s="113" t="str">
        <f>IFERROR(VLOOKUP(D4,DB!A:K,11,0),"")</f>
        <v/>
      </c>
      <c r="C4" s="93"/>
      <c r="D4" s="91"/>
      <c r="E4" s="94"/>
      <c r="F4" s="95"/>
      <c r="G4" s="96">
        <f ca="1">IFERROR(NOW()-F4,"")</f>
        <v>45979.482966898147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45979.482966898147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45979.482966898147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45979.482966898147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45979.482966898147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45979.482966898147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45979.482966898147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45979.482966898147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45979.482966898147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45979.482966898147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45979.482966898147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ref="G15:G78" ca="1" si="0">IFERROR(NOW()-F15,"")</f>
        <v>45979.482966898147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45979.482966898147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45979.482966898147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45979.482966898147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45979.482966898147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45979.482966898147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45979.482966898147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45979.482966898147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45979.482966898147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45979.482966898147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45979.482966898147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45979.482966898147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45979.482966898147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45979.482966898147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45979.482966898147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45979.482966898147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45979.482966898147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45979.482966898147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45979.482966898147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45979.482966898147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45979.482966898147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45979.482966898147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45979.482966898147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45979.482966898147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45979.482966898147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45979.482966898147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45979.482966898147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45979.482966898147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45979.482966898147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45979.482966898147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45979.482966898147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45979.482966898147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45979.482966898147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45979.482966898147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45979.482966898147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45979.482966898147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45979.482966898147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45979.482966898147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45979.482966898147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45979.482966898147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45979.482966898147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45979.482966898147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45979.482966898147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45979.482966898147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45979.482966898147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45979.482966898147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45979.482966898147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45979.482966898147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45979.482966898147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45979.482966898147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45979.482966898147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45979.482966898147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45979.482966898147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45979.482966898147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45979.482966898147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45979.482966898147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45979.482966898147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45979.482966898147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45979.482966898147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45979.482966898147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45979.482966898147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45979.482966898147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45979.482966898147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45979.482966898147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ref="G79:G142" ca="1" si="1">IFERROR(NOW()-F79,"")</f>
        <v>45979.482966898147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45979.482966898147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45979.482966898147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45979.482966898147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45979.482966898147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45979.482966898147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45979.482966898147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45979.482966898147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45979.482966898147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45979.482966898147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45979.482966898147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45979.482966898147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45979.482966898147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45979.482966898147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45979.482966898147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45979.482966898147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45979.482966898147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45979.482966898147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45979.482966898147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45979.482966898147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45979.482966898147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45979.482966898147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45979.482966898147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45979.482966898147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45979.482966898147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45979.482966898147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45979.482966898147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45979.482966898147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45979.482966898147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45979.482966898147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45979.482966898147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45979.482966898147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45979.482966898147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45979.482966898147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45979.482966898147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45979.482966898147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45979.482966898147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45979.482966898147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45979.482966898147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45979.482966898147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45979.482966898147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45979.482966898147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45979.482966898147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45979.482966898147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45979.482966898147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45979.482966898147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45979.482966898147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45979.482966898147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45979.482966898147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45979.482966898147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45979.482966898147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45979.482966898147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45979.482966898147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45979.482966898147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45979.482966898147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45979.482966898147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45979.482966898147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45979.482966898147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45979.482966898147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45979.482966898147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45979.482966898147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45979.482966898147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45979.482966898147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45979.482966898147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ref="G143:G206" ca="1" si="2">IFERROR(NOW()-F143,"")</f>
        <v>45979.482966898147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45979.482966898147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45979.482966898147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45979.482966898147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45979.482966898147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45979.482966898147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45979.482966898147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45979.482966898147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45979.482966898147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45979.482966898147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45979.482966898147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45979.482966898147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45979.482966898147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45979.482966898147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45979.482966898147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45979.482966898147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45979.482966898147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45979.482966898147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45979.482966898147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45979.482966898147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45979.482966898147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45979.482966898147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45979.482966898147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45979.482966898147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45979.482966898147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45979.482966898147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45979.482966898147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45979.482966898147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45979.482966898147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45979.482966898147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45979.482966898147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45979.482966898147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45979.482966898147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45979.482966898147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45979.482966898147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45979.482966898147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45979.482966898147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45979.482966898147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45979.482966898147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45979.482966898147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45979.482966898147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45979.482966898147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45979.482966898147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45979.482966898147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45979.482966898147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45979.482966898147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45979.482966898147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45979.482966898147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45979.482966898147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45979.482966898147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45979.482966898147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45979.482966898147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45979.482966898147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45979.482966898147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45979.482966898147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45979.482966898147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45979.482966898147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45979.482966898147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45979.482966898147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45979.482966898147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45979.482966898147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45979.482966898147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45979.482966898147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45979.482966898147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ref="G207:G270" ca="1" si="3">IFERROR(NOW()-F207,"")</f>
        <v>45979.482966898147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45979.482966898147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45979.482966898147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45979.482966898147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45979.482966898147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45979.482966898147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45979.482966898147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45979.482966898147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45979.482966898147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45979.482966898147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45979.482966898147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45979.482966898147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45979.482966898147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45979.482966898147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45979.482966898147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45979.482966898147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45979.482966898147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45979.482966898147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45979.482966898147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45979.482966898147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45979.482966898147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45979.482966898147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45979.482966898147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45979.482966898147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45979.482966898147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45979.482966898147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45979.482966898147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45979.482966898147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45979.482966898147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45979.482966898147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45979.482966898147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45979.482966898147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45979.482966898147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45979.482966898147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45979.482966898147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45979.482966898147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45979.482966898147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45979.482966898147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45979.482966898147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45979.482966898147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45979.482966898147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45979.482966898147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45979.482966898147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45979.482966898147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45979.482966898147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45979.482966898147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45979.482966898147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45979.482966898147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45979.482966898147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45979.482966898147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45979.482966898147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45979.482966898147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45979.482966898147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45979.482966898147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45979.482966898147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45979.482966898147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45979.482966898147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45979.482966898147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45979.482966898147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45979.482966898147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45979.482966898147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45979.482966898147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45979.482966898147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45979.482966898147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ref="G271:G334" ca="1" si="4">IFERROR(NOW()-F271,"")</f>
        <v>45979.482966898147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45979.482966898147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45979.482966898147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45979.482966898147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45979.482966898147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45979.482966898147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45979.482966898147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45979.482966898147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45979.482966898147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45979.482966898147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45979.482966898147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45979.482966898147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45979.482966898147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45979.482966898147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45979.482966898147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45979.482966898147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45979.482966898147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45979.482966898147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45979.482966898147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45979.482966898147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45979.482966898147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45979.482966898147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45979.482966898147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45979.482966898147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45979.482966898147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45979.482966898147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45979.482966898147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45979.482966898147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45979.482966898147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45979.482966898147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45979.482966898147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45979.482966898147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45979.482966898147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45979.482966898147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45979.482966898147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45979.482966898147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45979.482966898147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45979.482966898147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45979.482966898147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45979.482966898147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45979.482966898147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45979.482966898147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45979.482966898147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45979.482966898147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45979.482966898147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45979.482966898147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45979.482966898147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45979.482966898147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45979.482966898147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45979.482966898147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45979.482966898147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45979.482966898147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45979.482966898147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45979.482966898147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45979.482966898147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45979.482966898147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45979.482966898147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45979.482966898147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45979.482966898147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45979.482966898147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45979.482966898147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45979.482966898147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45979.482966898147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45979.482966898147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ref="G335:G398" ca="1" si="5">IFERROR(NOW()-F335,"")</f>
        <v>45979.482966898147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45979.482966898147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45979.482966898147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45979.482966898147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45979.482966898147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45979.482966898147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45979.482966898147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45979.482966898147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45979.482966898147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45979.482966898147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45979.482966898147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45979.482966898147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45979.482966898147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45979.482966898147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45979.482966898147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45979.482966898147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45979.482966898147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45979.482966898147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45979.482966898147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45979.482966898147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45979.482966898147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45979.482966898147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45979.482966898147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45979.482966898147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45979.482966898147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45979.482966898147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45979.482966898147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45979.482966898147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45979.482966898147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45979.482966898147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45979.482966898147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45979.482966898147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45979.482966898147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45979.482966898147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45979.482966898147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45979.482966898147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45979.482966898147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45979.482966898147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45979.482966898147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45979.482966898147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45979.482966898147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45979.482966898147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45979.482966898147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45979.482966898147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45979.482966898147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45979.482966898147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45979.482966898147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45979.482966898147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45979.482966898147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45979.482966898147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45979.482966898147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45979.482966898147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45979.482966898147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45979.482966898147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45979.482966898147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45979.482966898147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45979.482966898147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45979.482966898147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45979.482966898147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45979.482966898147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45979.482966898147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45979.482966898147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45979.482966898147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45979.482966898147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ref="G399:G462" ca="1" si="6">IFERROR(NOW()-F399,"")</f>
        <v>45979.482966898147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45979.482966898147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45979.482966898147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45979.482966898147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45979.482966898147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45979.482966898147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45979.482966898147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45979.482966898147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45979.482966898147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45979.482966898147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45979.482966898147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45979.482966898147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45979.482966898147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45979.482966898147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45979.482966898147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45979.482966898147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45979.482966898147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45979.482966898147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45979.482966898147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45979.482966898147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45979.482966898147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45979.482966898147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45979.482966898147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45979.482966898147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45979.482966898147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45979.482966898147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45979.482966898147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45979.482966898147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45979.482966898147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45979.482966898147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45979.482966898147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45979.482966898147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45979.482966898147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45979.482966898147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45979.482966898147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45979.482966898147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45979.482966898147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45979.482966898147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45979.482966898147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45979.482966898147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45979.482966898147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45979.482966898147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45979.482966898147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45979.482966898147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45979.482966898147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45979.482966898147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45979.482966898147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45979.482966898147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45979.482966898147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45979.482966898147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45979.482966898147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45979.482966898147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45979.482966898147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45979.482966898147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45979.482966898147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45979.482966898147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45979.482966898147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45979.482966898147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45979.482966898147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45979.482966898147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45979.482966898147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45979.482966898147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45979.482966898147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45979.482966898147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ref="G463:G508" ca="1" si="7">IFERROR(NOW()-F463,"")</f>
        <v>45979.482966898147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45979.482966898147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45979.482966898147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45979.482966898147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45979.482966898147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45979.482966898147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45979.482966898147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45979.482966898147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45979.482966898147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45979.482966898147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45979.482966898147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45979.482966898147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45979.482966898147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45979.482966898147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45979.482966898147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45979.482966898147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45979.482966898147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45979.482966898147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45979.482966898147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45979.482966898147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45979.482966898147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45979.482966898147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45979.482966898147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45979.482966898147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45979.482966898147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45979.482966898147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45979.482966898147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45979.482966898147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45979.482966898147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45979.482966898147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45979.482966898147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45979.482966898147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45979.482966898147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45979.482966898147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45979.482966898147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45979.482966898147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45979.482966898147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45979.482966898147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45979.482966898147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45979.482966898147</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45979.482966898147</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45979.482966898147</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45979.482966898147</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45979.482966898147</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45979.482966898147</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45979.482966898147</v>
      </c>
      <c r="H508" s="95"/>
      <c r="I508" s="113" t="str">
        <f>IFERROR(VLOOKUP(D508,DB!A:F,6,0),"")</f>
        <v/>
      </c>
      <c r="J508" s="113" t="str">
        <f>IFERROR(VLOOKUP(D508,DB!A:G,7,0),"")</f>
        <v/>
      </c>
      <c r="K508" s="97"/>
      <c r="L508" s="91" t="str">
        <f>IFERROR(VLOOKUP(D508,DB!A:I,9,0),"")</f>
        <v/>
      </c>
    </row>
  </sheetData>
  <dataValidations count="2">
    <dataValidation allowBlank="1" showInputMessage="1" showErrorMessage="1" sqref="E1" xr:uid="{A4F81451-56CC-4543-9497-104C4E44EE4B}"/>
    <dataValidation type="list" allowBlank="1" showInputMessage="1" showErrorMessage="1" sqref="E2:E5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39120</v>
      </c>
      <c r="B2" s="37" t="str">
        <f>IFERROR(VLOOKUP(D2,DB!A:K,11,0),"")</f>
        <v>R5</v>
      </c>
      <c r="C2" s="37">
        <v>3</v>
      </c>
      <c r="D2" s="106" t="s">
        <v>36011</v>
      </c>
      <c r="E2" s="37" t="s">
        <v>39021</v>
      </c>
      <c r="F2" s="38">
        <v>45891.832060185188</v>
      </c>
      <c r="G2" s="108">
        <f ca="1">IFERROR(NOW()-F2,"")</f>
        <v>87.650906712959113</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39024</v>
      </c>
      <c r="F3" s="38">
        <v>45926.188877314817</v>
      </c>
      <c r="G3" s="108">
        <f t="shared" ref="G3" ca="1" si="0">IFERROR(NOW()-F3,"")</f>
        <v>53.294089583330788</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39024</v>
      </c>
      <c r="F4" s="110">
        <v>45948.661111111112</v>
      </c>
      <c r="G4" s="111">
        <f t="shared" ref="G4" ca="1" si="1">IFERROR(NOW()-F4,"")</f>
        <v>30.82185578703502</v>
      </c>
      <c r="H4" s="110">
        <v>45948.661111111112</v>
      </c>
      <c r="I4" s="109" t="str">
        <f>IFERROR(VLOOKUP(D4,DB!A:F,6,0),"")</f>
        <v>SCECO</v>
      </c>
      <c r="J4" s="109" t="str">
        <f>IFERROR(VLOOKUP(D4,DB!A:G,7,0),"")</f>
        <v>Dead</v>
      </c>
      <c r="K4" s="109" t="s">
        <v>39125</v>
      </c>
      <c r="L4" s="109" t="str">
        <f>IFERROR(VLOOKUP(D4,DB!A:I,9,0),"")</f>
        <v>Latis</v>
      </c>
    </row>
    <row r="5" spans="1:13">
      <c r="A5" s="109" t="s">
        <v>39126</v>
      </c>
      <c r="B5" s="109" t="str">
        <f>IFERROR(VLOOKUP(D5,DB!A:K,11,0),"")</f>
        <v>R5</v>
      </c>
      <c r="C5" s="109">
        <v>1</v>
      </c>
      <c r="D5" s="109" t="s">
        <v>33371</v>
      </c>
      <c r="E5" s="109" t="s">
        <v>39021</v>
      </c>
      <c r="F5" s="135">
        <v>45977.514803240738</v>
      </c>
      <c r="G5" s="111">
        <f ca="1">IFERROR(NOW()-F5,"")</f>
        <v>1.9681636574096046</v>
      </c>
      <c r="H5" s="135">
        <v>45977.468807870369</v>
      </c>
      <c r="I5" s="109" t="str">
        <f>IFERROR(VLOOKUP(D5,DB!A:F,6,0),"")</f>
        <v>SCECO</v>
      </c>
      <c r="J5" s="109" t="str">
        <f>IFERROR(VLOOKUP(D5,DB!A:G,7,0),"")</f>
        <v>Weak</v>
      </c>
      <c r="K5" s="109" t="s">
        <v>39127</v>
      </c>
      <c r="L5" s="109" t="str">
        <f>IFERROR(VLOOKUP(D5,DB!A:I,9,0),"")</f>
        <v>Latis</v>
      </c>
    </row>
    <row r="6" spans="1:13">
      <c r="A6" s="109"/>
      <c r="B6" s="109" t="str">
        <f>IFERROR(VLOOKUP(D6,DB!A:K,11,0),"")</f>
        <v/>
      </c>
      <c r="C6" s="109"/>
      <c r="D6" s="109"/>
      <c r="E6" s="109"/>
      <c r="F6" s="109"/>
      <c r="G6" s="111">
        <f ca="1">IFERROR(NOW()-F6,"")</f>
        <v>45979.482966898147</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45979.482966898147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45979.482966898147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45979.482966898147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45979.482966898147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45979.482966898147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45979.482966898147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45979.482966898147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45979.482966898147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45979.482966898147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45979.482966898147</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45979.482966898147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45979.482966898147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45979.482966898147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45979.482966898147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45979.482966898147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45979.482966898147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45979.482966898147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45979.482966898147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45979.482966898147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45979.482966898147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45979.482966898147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45979.482966898147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45979.482966898147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45979.482966898147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45979.482966898147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45979.482966898147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45979.482966898147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45979.482966898147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45979.482966898147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45979.482966898147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45979.482966898147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45979.482966898147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45979.482966898147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45979.482966898147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45979.482966898147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45979.482966898147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45979.482966898147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45979.482966898147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45979.482966898147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45979.482966898147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45979.482966898147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45979.482966898147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45979.482966898147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45979.482966898147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45979.482966898147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45979.482966898147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45979.482966898147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45979.482966898147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45979.482966898147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45979.482966898147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45979.482966898147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45979.482966898147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45979.482966898147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45979.482966898147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45979.482966898147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45979.482966898147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45979.482966898147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45979.482966898147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45979.482966898147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45979.482966898147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45979.482966898147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45979.482966898147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45979.482966898147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45979.482966898147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45979.482966898147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45979.482966898147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45979.482966898147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45979.482966898147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45979.482966898147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45979.482966898147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45979.482966898147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45979.482966898147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45979.482966898147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45979.482966898147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45979.482966898147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45979.482966898147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45979.482966898147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45979.482966898147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45979.482966898147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45979.482966898147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45979.482966898147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45979.482966898147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45979.482966898147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45979.482966898147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45979.482966898147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45979.482966898147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45979.482966898147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45979.482966898147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45979.482966898147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45979.482966898147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45979.482966898147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45979.482966898147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45979.482966898147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45979.482966898147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45979.482966898147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45979.482966898147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45979.482966898147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45979.482966898147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45979.482966898147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45979.482966898147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45979.482966898147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45979.482966898147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45979.482966898147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45979.482966898147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45979.482966898147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45979.482966898147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45979.482966898147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45979.482966898147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45979.482966898147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45979.482966898147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45979.482966898147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45979.482966898147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45979.482966898147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45979.482966898147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45979.482966898147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45979.482966898147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45979.482966898147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45979.482966898147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45979.482966898147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45979.482966898147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45979.482966898147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45979.482966898147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45979.482966898147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45979.482966898147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45979.482966898147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45979.482966898147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45979.482966898147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45979.482966898147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45979.482966898147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45979.482966898147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45979.482966898147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45979.482966898147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45979.482966898147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45979.482966898147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45979.482966898147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45979.482966898147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45979.482966898147</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45979.482966898147</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45979.482966898147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45979.482966898147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45979.482966898147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45979.482966898147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45979.482966898147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45979.482966898147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45979.482966898147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45979.482966898147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45979.482966898147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45979.482966898147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45979.482966898147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45979.482966898147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45979.482966898147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45979.482966898147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45979.482966898147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45979.482966898147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45979.482966898147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45979.482966898147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45979.482966898147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45979.482966898147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45979.482966898147</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45979.482966898147</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45979.482966898147</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45979.482966898147</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45979.482966898147</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45979.482966898147</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45979.482966898147</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45979.482966898147</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1"/>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37390</v>
      </c>
      <c r="E2" s="109" t="s">
        <v>39021</v>
      </c>
      <c r="F2" s="121">
        <v>45979.422094907408</v>
      </c>
      <c r="G2" s="104">
        <f t="shared" ref="G2:G47" ca="1" si="0">IFERROR(NOW()-F2,"-")</f>
        <v>6.0871990739542525E-2</v>
      </c>
      <c r="H2" s="121">
        <v>45979.422094907408</v>
      </c>
      <c r="I2" s="119" t="str">
        <f>IFERROR(VLOOKUP(D2,DB!A:F,6,0),"")</f>
        <v>Generator-SG</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45979.482966898147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45979.482966898147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45979.482966898147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45979.482966898147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45979.482966898147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45979.482966898147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45979.482966898147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45979.482966898147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45979.482966898147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45979.482966898147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45979.482966898147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45979.482966898147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45979.482966898147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45979.482966898147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45979.482966898147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45979.482966898147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45979.482966898147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45979.482966898147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45979.482966898147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45979.482966898147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45979.482966898147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45979.482966898147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45979.482966898147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45979.482966898147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45979.482966898147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45979.482966898147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45979.482966898147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45979.482966898147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45979.482966898147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45979.482966898147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45979.482966898147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45979.482966898147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45979.482966898147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45979.482966898147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45979.482966898147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45979.482966898147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45979.482966898147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45979.482966898147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45979.482966898147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45979.482966898147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45979.482966898147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45979.482966898147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45979.482966898147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45979.482966898147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45979.482966898147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ref="G48:G81" ca="1" si="1">IFERROR(NOW()-F48,"-")</f>
        <v>45979.482966898147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45979.482966898147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45979.482966898147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45979.482966898147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45979.482966898147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45979.482966898147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45979.482966898147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45979.482966898147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45979.482966898147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45979.482966898147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45979.482966898147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45979.482966898147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45979.482966898147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45979.482966898147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45979.482966898147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45979.482966898147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45979.482966898147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45979.482966898147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45979.482966898147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45979.482966898147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45979.482966898147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45979.482966898147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45979.482966898147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45979.482966898147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45979.482966898147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45979.482966898147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45979.482966898147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45979.482966898147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45979.482966898147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45979.482966898147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45979.482966898147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45979.482966898147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45979.482966898147</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45979.482966898147</v>
      </c>
      <c r="H81" s="121"/>
      <c r="I81" s="119" t="str">
        <f>IFERROR(VLOOKUP(D81,DB!A:F,6,0),"")</f>
        <v/>
      </c>
      <c r="J81" s="119" t="str">
        <f>IFERROR(VLOOKUP(D81,DB!A:G,7,0),"")</f>
        <v/>
      </c>
      <c r="K81" s="122"/>
      <c r="L81" s="123" t="str">
        <f>IFERROR(VLOOKUP(D81,DB!A:I,9,0),"")</f>
        <v/>
      </c>
    </row>
  </sheetData>
  <dataValidations count="2">
    <dataValidation allowBlank="1" showInputMessage="1" showErrorMessage="1" sqref="E1" xr:uid="{9E1BC488-8814-4F8A-8DBE-742B3278AB71}"/>
    <dataValidation type="list" allowBlank="1" showInputMessage="1" showErrorMessage="1" sqref="E2:E8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2025-11-18T08:35:43Z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