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372" documentId="120_S{2AC9BD13-BADA-5192-A53E-5A8FF88502F6}" xr6:coauthVersionLast="47" xr6:coauthVersionMax="47" xr10:uidLastSave="{2CD9D42C-1875-4DC7-92B1-C44F32BE55D2}"/>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G2" i="5"/>
  <c r="I3" i="5"/>
  <c r="B6" i="5"/>
  <c r="I6" i="5"/>
  <c r="J6" i="5"/>
  <c r="L6" i="5"/>
  <c r="B7" i="5"/>
  <c r="I7" i="5"/>
  <c r="J7" i="5"/>
  <c r="L7" i="5"/>
  <c r="B8" i="5"/>
  <c r="I8" i="5"/>
  <c r="J8" i="5"/>
  <c r="L8" i="5"/>
  <c r="B9" i="5"/>
  <c r="I9" i="5"/>
  <c r="J9" i="5"/>
  <c r="L9" i="5"/>
  <c r="B10" i="5"/>
  <c r="I10" i="5"/>
  <c r="J10" i="5"/>
  <c r="L10" i="5"/>
  <c r="B11" i="5"/>
  <c r="I11" i="5"/>
  <c r="J11" i="5"/>
  <c r="L11" i="5"/>
  <c r="B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<sst xmlns="http://schemas.openxmlformats.org/spreadsheetml/2006/main" count="180277" uniqueCount="39123">
  <si>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</si>
  <si>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</si>
  <si>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</si>
  <si>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</si>
  <si>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</si>
  <si>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</si>
  <si>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</si>
  <si>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</si>
  <si>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</si>
  <si>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</si>
  <si>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</si>
  <si>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</si>
  <si>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</si>
  <si>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</si>
  <si>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</si>
  <si>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</si>
  <si>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</si>
  <si>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</si>
  <si>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</si>
  <si>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</si>
  <si>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</si>
  <si>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</si>
  <si>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</si>
  <si>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</si>
  <si>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</si>
  <si>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</si>
  <si>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</si>
  <si>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</si>
  <si>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</si>
  <si>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</si>
  <si>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</si>
  <si>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</si>
  <si>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</si>
  <si>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</si>
  <si>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</si>
  <si>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</si>
  <si>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</si>
  <si>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</si>
  <si>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</si>
  <si>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</si>
  <si>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</si>
  <si>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</si>
  <si>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</si>
  <si>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</si>
  <si>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</si>
  <si>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</si>
  <si>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</si>
  <si>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</si>
  <si>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</si>
  <si>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</si>
  <si>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</si>
  <si>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</si>
  <si>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</si>
  <si>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</si>
  <si>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</si>
  <si>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</si>
  <si>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</si>
  <si>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</si>
  <si>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</si>
  <si>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</si>
  <si>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</si>
  <si>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</si>
  <si>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</si>
  <si>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</si>
  <si>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</si>
  <si>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</si>
  <si>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</si>
  <si>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</si>
  <si>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</si>
  <si>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</si>
  <si>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</si>
  <si>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</si>
  <si>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</si>
  <si>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</si>
  <si>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</si>
  <si>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</si>
  <si>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</si>
  <si>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</si>
  <si>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</si>
  <si>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</si>
  <si>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</si>
  <si>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</si>
  <si>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</si>
  <si>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</si>
  <si>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</si>
  <si>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</si>
  <si>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</si>
  <si>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</si>
  <si>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</si>
  <si>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</si>
  <si>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</si>
  <si>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</si>
  <si>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</si>
  <si>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</si>
  <si>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</si>
  <si>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</si>
  <si>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</si>
  <si>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</si>
  <si>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</si>
  <si>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</si>
  <si>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</si>
  <si>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</si>
  <si>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</si>
  <si>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</si>
  <si>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</si>
  <si>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</si>
  <si>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</si>
  <si>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</si>
  <si>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</si>
  <si>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</si>
  <si>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</si>
  <si>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</si>
  <si>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</si>
  <si>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</si>
  <si>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</si>
  <si>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</si>
  <si>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</si>
  <si>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</si>
  <si>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</si>
  <si>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</si>
  <si>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</si>
  <si>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</si>
  <si>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</si>
  <si>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</si>
  <si>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</si>
  <si>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</si>
  <si>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</si>
  <si>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</si>
  <si>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</si>
  <si>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</si>
  <si>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</si>
  <si>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</si>
  <si>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</si>
  <si>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</si>
  <si>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</si>
  <si>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</si>
  <si>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</si>
  <si>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</si>
  <si>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</si>
  <si>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</si>
  <si>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</si>
  <si>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</si>
  <si>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</si>
  <si>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</si>
  <si>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</si>
  <si>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</si>
  <si>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</si>
  <si>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</si>
  <si>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</si>
  <si>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</si>
  <si>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</si>
  <si>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</si>
  <si>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</si>
  <si>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</si>
  <si>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</si>
  <si>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</si>
  <si>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</si>
  <si>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</si>
  <si>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</si>
  <si>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</si>
  <si>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</si>
  <si>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</si>
  <si>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</si>
  <si>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</si>
  <si>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</si>
  <si>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</si>
  <si>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</si>
  <si>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</si>
  <si>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</si>
  <si>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</si>
  <si>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</si>
  <si>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</si>
  <si>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</si>
  <si>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</si>
  <si>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</si>
  <si>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</si>
  <si>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</si>
  <si>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</si>
  <si>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</si>
  <si>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</si>
  <si>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</si>
  <si>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</si>
  <si>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</si>
  <si>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</si>
  <si>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</si>
  <si>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</si>
  <si>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</si>
  <si>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</si>
  <si>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</si>
  <si>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</si>
  <si>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</si>
  <si>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</si>
  <si>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</si>
  <si>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</si>
  <si>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</si>
  <si>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</si>
  <si>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</si>
  <si>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</si>
  <si>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</si>
  <si>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</si>
  <si>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</si>
  <si>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</si>
  <si>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</si>
  <si>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</si>
  <si>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</si>
  <si>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</si>
  <si>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</si>
  <si>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</si>
  <si>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</si>
  <si>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</si>
  <si>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</si>
  <si>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</si>
  <si>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</si>
  <si>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</si>
  <si>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</si>
  <si>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</si>
  <si>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</si>
  <si>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</si>
  <si>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</si>
  <si>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</si>
  <si>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</si>
  <si>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</si>
  <si>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</si>
  <si>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</si>
  <si>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</si>
  <si>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</si>
  <si>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</si>
  <si>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</si>
  <si>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</si>
  <si>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</si>
  <si>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</si>
  <si>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</si>
  <si>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</si>
  <si>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</si>
  <si>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</si>
  <si>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</si>
  <si>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</si>
  <si>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</si>
  <si>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</si>
  <si>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</si>
  <si>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</si>
  <si>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</si>
  <si>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</si>
  <si>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</si>
  <si>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</si>
  <si>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</si>
  <si>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</si>
  <si>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</si>
  <si>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</si>
  <si>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</si>
  <si>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</si>
  <si>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</si>
  <si>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</si>
  <si>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</si>
  <si>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</si>
  <si>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</si>
  <si>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</si>
  <si>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</si>
  <si>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</si>
  <si>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</si>
  <si>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</si>
  <si>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</si>
  <si>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</si>
  <si>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</si>
  <si>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</si>
  <si>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</si>
  <si>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</si>
  <si>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</si>
  <si>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</si>
  <si>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</si>
  <si>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</si>
  <si>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</si>
  <si>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</si>
  <si>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</si>
  <si>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</si>
  <si>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</si>
  <si>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</si>
  <si>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</si>
  <si>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</si>
  <si>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</si>
  <si>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</si>
  <si>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</si>
  <si>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</si>
  <si>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</si>
  <si>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</si>
  <si>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</si>
  <si>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</si>
  <si>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</si>
  <si>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</si>
  <si>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</si>
  <si>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</si>
  <si>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</si>
  <si>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</si>
  <si>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</si>
  <si>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</si>
  <si>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</si>
  <si>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</si>
  <si>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</si>
  <si>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</si>
  <si>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</si>
  <si>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</si>
  <si>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</si>
  <si>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</si>
  <si>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</si>
  <si>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</si>
  <si>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</si>
  <si>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</si>
  <si>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</si>
  <si>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</si>
  <si>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</si>
  <si>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</si>
  <si>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</si>
  <si>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</si>
  <si>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</si>
  <si>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</si>
  <si>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</si>
  <si>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</si>
  <si>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</si>
  <si>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</si>
  <si>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</si>
  <si>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</si>
  <si>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</si>
  <si>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</si>
  <si>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</si>
  <si>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</si>
  <si>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</si>
  <si>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</si>
  <si>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</si>
  <si>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</si>
  <si>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</si>
  <si>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</si>
  <si>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</si>
  <si>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</si>
  <si>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</si>
  <si>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</si>
  <si>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</si>
  <si>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</si>
  <si>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</si>
  <si>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</si>
  <si>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</si>
  <si>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</si>
  <si>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</si>
  <si>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</si>
  <si>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</si>
  <si>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</si>
  <si>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</si>
  <si>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</si>
  <si>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</si>
  <si>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</si>
  <si>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</si>
  <si>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</si>
  <si>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</si>
  <si>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</si>
  <si>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</si>
  <si>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</si>
  <si>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</si>
  <si>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</si>
  <si>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</si>
  <si>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</si>
  <si>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</si>
  <si>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</si>
  <si>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</si>
  <si>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</si>
  <si>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</si>
  <si>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</si>
  <si>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</si>
  <si>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</si>
  <si>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</si>
  <si>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</si>
  <si>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</si>
  <si>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</si>
  <si>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</si>
  <si>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</si>
  <si>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</si>
  <si>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</si>
  <si>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</si>
  <si>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</si>
  <si>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</si>
  <si>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</si>
  <si>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</si>
  <si>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</si>
  <si>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</si>
  <si>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</si>
  <si>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</si>
  <si>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</si>
  <si>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</si>
  <si>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</si>
  <si>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</si>
  <si>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</si>
  <si>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</si>
  <si>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</si>
  <si>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</si>
  <si>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</si>
  <si>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</si>
  <si>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</si>
  <si>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</si>
  <si>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</si>
  <si>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</si>
  <si>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</si>
  <si>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</si>
  <si>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</si>
  <si>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</si>
  <si>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</si>
  <si>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</si>
  <si>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</si>
  <si>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</si>
  <si>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</si>
  <si>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</si>
  <si>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</si>
  <si>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</si>
  <si>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</si>
  <si>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</si>
  <si>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</si>
  <si>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</si>
  <si>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</si>
  <si>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</si>
  <si>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</si>
  <si>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</si>
  <si>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</si>
  <si>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</si>
  <si>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</si>
  <si>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</si>
  <si>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</si>
  <si>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</si>
  <si>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</si>
  <si>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</si>
  <si>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</si>
  <si>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</si>
  <si>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</si>
  <si>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</si>
  <si>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</si>
  <si>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</si>
  <si>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</si>
  <si>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</si>
  <si>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</si>
  <si>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</si>
  <si>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</si>
  <si>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</si>
  <si>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</si>
  <si>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</si>
  <si>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</si>
  <si>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</si>
  <si>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</si>
  <si>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</si>
  <si>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</si>
  <si>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</si>
  <si>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</si>
  <si>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</si>
  <si>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</si>
  <si>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</si>
  <si>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</si>
  <si>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</si>
  <si>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</si>
  <si>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</si>
  <si>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</si>
  <si>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</si>
  <si>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</si>
  <si>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</si>
  <si>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</si>
  <si>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</si>
  <si>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</si>
  <si>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</si>
  <si>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</si>
  <si>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</si>
  <si>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</si>
  <si>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</si>
  <si>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</si>
  <si>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</si>
  <si>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</si>
  <si>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</si>
  <si>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</si>
  <si>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</si>
  <si>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</si>
  <si>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</si>
  <si>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</si>
  <si>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</si>
  <si>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</si>
  <si>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</si>
  <si>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</si>
  <si>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</si>
  <si>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</si>
  <si>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</si>
  <si>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</si>
  <si>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</si>
  <si>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</si>
  <si>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</si>
  <si>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</si>
  <si>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</si>
  <si>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</si>
  <si>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</si>
  <si>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</si>
  <si>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</si>
  <si>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</si>
  <si>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</si>
  <si>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</si>
  <si>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</si>
  <si>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</si>
  <si>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</si>
  <si>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</si>
  <si>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</si>
  <si>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</si>
  <si>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</si>
  <si>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</si>
  <si>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</si>
  <si>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</si>
  <si>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</si>
  <si>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</si>
  <si>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</si>
  <si>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</si>
  <si>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</si>
  <si>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</si>
  <si>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</si>
  <si>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</si>
  <si>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</si>
  <si>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</si>
  <si>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</si>
  <si>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</si>
  <si>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</si>
  <si>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</si>
  <si>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</si>
  <si>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</si>
  <si>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</si>
  <si>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</si>
  <si>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</si>
  <si>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</si>
  <si>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</si>
  <si>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</si>
  <si>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</si>
  <si>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</si>
  <si>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</si>
  <si>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</si>
  <si>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</si>
  <si>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</si>
  <si>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</si>
  <si>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</si>
  <si>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</si>
  <si>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</si>
  <si>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</si>
  <si>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</si>
  <si>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</si>
  <si>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</si>
  <si>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</si>
  <si>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</si>
  <si>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</si>
  <si>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</si>
  <si>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</si>
  <si>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</si>
  <si>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</si>
  <si>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</si>
  <si>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</si>
  <si>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</si>
  <si>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</si>
  <si>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</si>
  <si>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</si>
  <si>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</si>
  <si>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</si>
  <si>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</si>
  <si>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</si>
  <si>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</si>
  <si>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</si>
  <si>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</si>
  <si>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</si>
  <si>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</si>
  <si>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</si>
  <si>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</si>
  <si>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</si>
  <si>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</si>
  <si>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</si>
  <si>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</si>
  <si>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</si>
  <si>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</si>
  <si>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</si>
  <si>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</si>
  <si>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</si>
  <si>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</si>
  <si>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</si>
  <si>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</si>
  <si>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</si>
  <si>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</si>
  <si>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</si>
  <si>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</si>
  <si>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</si>
  <si>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</si>
  <si>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</si>
  <si>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</si>
  <si>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</si>
  <si>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</si>
  <si>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</si>
  <si>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</si>
  <si>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</si>
  <si>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</si>
  <si>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</si>
  <si>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</si>
  <si>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</si>
  <si>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</si>
  <si>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</si>
  <si>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</si>
  <si>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</si>
  <si>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</si>
  <si>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</si>
  <si>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</si>
  <si>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</si>
  <si>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</si>
  <si>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</si>
  <si>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</si>
  <si>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</si>
  <si>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</si>
  <si>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</si>
  <si>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</si>
  <si>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</si>
  <si>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</si>
  <si>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</si>
  <si>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</si>
  <si>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</si>
  <si>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</si>
  <si>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</si>
  <si>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</si>
  <si>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</si>
  <si>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</si>
  <si>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</si>
  <si>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</si>
  <si>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</si>
  <si>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</si>
  <si>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</si>
  <si>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</si>
  <si>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</si>
  <si>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</si>
  <si>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</si>
  <si>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</si>
  <si>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</si>
  <si>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</si>
  <si>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</si>
  <si>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</si>
  <si>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</si>
  <si>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</si>
  <si>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</si>
  <si>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</si>
  <si>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</si>
  <si>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</si>
  <si>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</si>
  <si>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</si>
  <si>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</si>
  <si>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</si>
  <si>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</si>
  <si>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</si>
  <si>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</si>
  <si>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</si>
  <si>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</si>
  <si>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</si>
  <si>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</si>
  <si>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</si>
  <si>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</si>
  <si>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</si>
  <si>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</si>
  <si>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</si>
  <si>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</si>
  <si>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</si>
  <si>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</si>
  <si>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</si>
  <si>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</si>
  <si>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</si>
  <si>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</si>
  <si>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</si>
  <si>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</si>
  <si>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</si>
  <si>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</si>
  <si>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</si>
  <si>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</si>
  <si>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</si>
  <si>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</si>
  <si>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</si>
  <si>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</si>
  <si>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</si>
  <si>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</si>
  <si>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</si>
  <si>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</si>
  <si>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</si>
  <si>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</si>
  <si>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</si>
  <si>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</si>
  <si>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</si>
  <si>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</si>
  <si>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</si>
  <si>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</si>
  <si>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</si>
  <si>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</si>
  <si>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</si>
  <si>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</si>
  <si>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</si>
  <si>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</si>
  <si>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</si>
  <si>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</si>
  <si>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</si>
  <si>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</si>
  <si>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</si>
  <si>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</si>
  <si>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</si>
  <si>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</si>
  <si>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</si>
  <si>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</si>
  <si>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</si>
  <si>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</si>
  <si>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</si>
  <si>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</si>
  <si>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</si>
  <si>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</si>
  <si>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</si>
  <si>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</si>
  <si>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</si>
  <si>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</si>
  <si>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</si>
  <si>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</si>
  <si>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</si>
  <si>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</si>
  <si>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</si>
  <si>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</si>
  <si>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</si>
  <si>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</si>
  <si>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</si>
  <si>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</si>
  <si>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</si>
  <si>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</si>
  <si>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</si>
  <si>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</si>
  <si>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</si>
  <si>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</si>
  <si>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</si>
  <si>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</si>
  <si>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</si>
  <si>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</si>
  <si>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</si>
  <si>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</si>
  <si>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</si>
  <si>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</si>
  <si>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</si>
  <si>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</si>
  <si>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</si>
  <si>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</si>
  <si>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</si>
  <si>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</si>
  <si>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</si>
  <si>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</si>
  <si>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</si>
  <si>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</si>
  <si>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</si>
  <si>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</si>
  <si>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</si>
  <si>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</si>
  <si>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</si>
  <si>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</si>
  <si>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</si>
  <si>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</si>
  <si>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</si>
  <si>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</si>
  <si>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</si>
  <si>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</si>
  <si>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</si>
  <si>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</si>
  <si>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</si>
  <si>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</si>
  <si>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</si>
  <si>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</si>
  <si>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</si>
  <si>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</si>
  <si>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</si>
  <si>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</si>
  <si>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</si>
  <si>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</si>
  <si>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</si>
  <si>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</si>
  <si>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</si>
  <si>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</si>
  <si>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</si>
  <si>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</si>
  <si>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</si>
  <si>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</si>
  <si>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</si>
  <si>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</si>
  <si>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</si>
  <si>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</si>
  <si>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</si>
  <si>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</si>
  <si>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</si>
  <si>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</si>
  <si>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</si>
  <si>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</si>
  <si>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</si>
  <si>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</si>
  <si>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</si>
  <si>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</si>
  <si>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</si>
  <si>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</si>
  <si>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</si>
  <si>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</si>
  <si>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</si>
  <si>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</si>
  <si>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</si>
  <si>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</si>
  <si>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</si>
  <si>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</si>
  <si>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</si>
  <si>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</si>
  <si>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</si>
  <si>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</si>
  <si>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</si>
  <si>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</si>
  <si>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</si>
  <si>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</si>
  <si>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</si>
  <si>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</si>
  <si>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</si>
  <si>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</si>
  <si>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</si>
  <si>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</si>
  <si>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</si>
  <si>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</si>
  <si>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</si>
  <si>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</si>
  <si>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</si>
  <si>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</si>
  <si>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</si>
  <si>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</si>
  <si>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</si>
  <si>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</si>
  <si>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</si>
  <si>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</si>
  <si>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</si>
  <si>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</si>
  <si>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</si>
  <si>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</si>
  <si>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</si>
  <si>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</si>
  <si>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</si>
  <si>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</si>
  <si>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</si>
  <si>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</si>
  <si>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</si>
  <si>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</si>
  <si>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</si>
  <si>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</si>
  <si>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</si>
  <si>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</si>
  <si>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</si>
  <si>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</si>
  <si>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</si>
  <si>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</si>
  <si>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</si>
  <si>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</si>
  <si>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</si>
  <si>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</si>
  <si>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</si>
  <si>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</si>
  <si>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</si>
  <si>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</si>
  <si>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</si>
  <si>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</si>
  <si>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</si>
  <si>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</si>
  <si>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</si>
  <si>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</si>
  <si>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</si>
  <si>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</si>
  <si>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</si>
  <si>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</si>
  <si>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</si>
  <si>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</si>
  <si>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</si>
  <si>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</si>
  <si>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</si>
  <si>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</si>
  <si>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</si>
  <si>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</si>
  <si>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</si>
  <si>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</si>
  <si>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</si>
  <si>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</si>
  <si>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</si>
  <si>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</si>
  <si>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</si>
  <si>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</si>
  <si>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</si>
  <si>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</si>
  <si>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</si>
  <si>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</si>
  <si>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</si>
  <si>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</si>
  <si>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</si>
  <si>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</si>
  <si>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</si>
  <si>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</si>
  <si>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</si>
  <si>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</si>
  <si>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</si>
  <si>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</si>
  <si>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</si>
  <si>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</si>
  <si>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</si>
  <si>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</si>
  <si>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</si>
  <si>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</si>
  <si>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</si>
  <si>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</si>
  <si>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</si>
  <si>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</si>
  <si>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</si>
  <si>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</si>
  <si>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</si>
  <si>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</si>
  <si>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</si>
  <si>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</si>
  <si>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</si>
  <si>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</si>
  <si>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</si>
  <si>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</si>
  <si>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</si>
  <si>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</si>
  <si>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</si>
  <si>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</si>
  <si>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</si>
  <si>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</si>
  <si>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</si>
  <si>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</si>
  <si>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</si>
  <si>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</si>
  <si>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</si>
  <si>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</si>
  <si>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</si>
  <si>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</si>
  <si>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</si>
  <si>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</si>
  <si>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</si>
  <si>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</si>
  <si>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</si>
  <si>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</si>
  <si>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</si>
  <si>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</si>
  <si>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</si>
  <si>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</si>
  <si>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</si>
  <si>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</si>
  <si>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</si>
  <si>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</si>
  <si>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</si>
  <si>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</si>
  <si>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</si>
  <si>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</si>
  <si>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</si>
  <si>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</si>
  <si>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</si>
  <si>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</si>
  <si>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</si>
  <si>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</si>
  <si>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</si>
  <si>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</si>
  <si>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</si>
  <si>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</si>
  <si>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</si>
  <si>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</si>
  <si>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</si>
  <si>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</si>
  <si>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</si>
  <si>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</si>
  <si>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</si>
  <si>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</si>
  <si>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</si>
  <si>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</si>
  <si>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</si>
  <si>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</si>
  <si>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</si>
  <si>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</si>
  <si>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</si>
  <si>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</si>
  <si>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</si>
  <si>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</si>
  <si>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</si>
  <si>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</si>
  <si>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</si>
  <si>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</si>
  <si>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</si>
  <si>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</si>
  <si>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</si>
  <si>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</si>
  <si>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</si>
  <si>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</si>
  <si>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</si>
  <si>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</si>
  <si>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</si>
  <si>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</si>
  <si>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</si>
  <si>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</si>
  <si>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</si>
  <si>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</si>
  <si>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</si>
  <si>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</si>
  <si>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</si>
  <si>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</si>
  <si>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</si>
  <si>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</si>
  <si>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</si>
  <si>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</si>
  <si>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</si>
  <si>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</si>
  <si>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</si>
  <si>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</si>
  <si>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</si>
  <si>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</si>
  <si>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</si>
  <si>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</si>
  <si>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</si>
  <si>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</si>
  <si>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</si>
  <si>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</si>
  <si>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</si>
  <si>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</si>
  <si>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</si>
  <si>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</si>
  <si>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</si>
  <si>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</si>
  <si>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</si>
  <si>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</si>
  <si>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</si>
  <si>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</si>
  <si>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</si>
  <si>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</si>
  <si>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</si>
  <si>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</si>
  <si>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</si>
  <si>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</si>
  <si>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</si>
  <si>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</si>
  <si>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</si>
  <si>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</si>
  <si>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</si>
  <si>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</si>
  <si>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</si>
  <si>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</si>
  <si>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</si>
  <si>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</si>
  <si>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</si>
  <si>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</si>
  <si>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</si>
  <si>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</si>
  <si>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</si>
  <si>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</si>
  <si>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</si>
  <si>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</si>
  <si>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</si>
  <si>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</si>
  <si>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</si>
  <si>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</si>
  <si>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</si>
  <si>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</si>
  <si>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</si>
  <si>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</si>
  <si>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</si>
  <si>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</si>
  <si>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</si>
  <si>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</si>
  <si>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</si>
  <si>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</si>
  <si>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</si>
  <si>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</si>
  <si>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</si>
  <si>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</si>
  <si>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</si>
  <si>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</si>
  <si>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</si>
  <si>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</si>
  <si>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</si>
  <si>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</si>
  <si>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</si>
  <si>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</si>
  <si>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</si>
  <si>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</si>
  <si>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</si>
  <si>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</si>
  <si>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</si>
  <si>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</si>
  <si>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</si>
  <si>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</si>
  <si>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</si>
  <si>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</si>
  <si>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</si>
  <si>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</si>
  <si>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</si>
  <si>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</si>
  <si>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</si>
  <si>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</si>
  <si>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</si>
  <si>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</si>
  <si>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</si>
  <si>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</si>
  <si>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</si>
  <si>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</si>
  <si>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</si>
  <si>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</si>
  <si>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</si>
  <si>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</si>
  <si>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</si>
  <si>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</si>
  <si>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</si>
  <si>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</si>
  <si>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</si>
  <si>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</si>
  <si>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</si>
  <si>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</si>
  <si>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</si>
  <si>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</si>
  <si>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</si>
  <si>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</si>
  <si>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</si>
  <si>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</si>
  <si>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</si>
  <si>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</si>
  <si>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</si>
  <si>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</si>
  <si>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</si>
  <si>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</si>
  <si>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</si>
  <si>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</si>
  <si>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</si>
  <si>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</si>
  <si>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</si>
  <si>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</si>
  <si>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</si>
  <si>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</si>
  <si>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</si>
  <si>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</si>
  <si>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</si>
  <si>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</si>
  <si>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</si>
  <si>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</si>
  <si>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</si>
  <si>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</si>
  <si>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</si>
  <si>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</si>
  <si>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</si>
  <si>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</si>
  <si>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</si>
  <si>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</si>
  <si>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</si>
  <si>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</si>
  <si>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</si>
  <si>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</si>
  <si>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</si>
  <si>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</si>
  <si>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</si>
  <si>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</si>
  <si>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</si>
  <si>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</si>
  <si>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</si>
  <si>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</si>
  <si>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</si>
  <si>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</si>
  <si>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</si>
  <si>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</si>
  <si>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</si>
  <si>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</si>
  <si>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</si>
  <si>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</si>
  <si>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</si>
  <si>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</si>
  <si>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</si>
  <si>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</si>
  <si>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</si>
  <si>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</si>
  <si>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</si>
  <si>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</si>
  <si>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</si>
  <si>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</si>
  <si>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</si>
  <si>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</si>
  <si>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</si>
  <si>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</si>
  <si>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</si>
  <si>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</si>
  <si>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</si>
  <si>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</si>
  <si>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</si>
  <si>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</si>
  <si>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</si>
  <si>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</si>
  <si>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</si>
  <si>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</si>
  <si>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</si>
  <si>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</si>
  <si>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</si>
  <si>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</si>
  <si>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</si>
  <si>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</si>
  <si>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</si>
  <si>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</si>
  <si>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</si>
  <si>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</si>
  <si>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</si>
  <si>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</si>
  <si>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</si>
  <si>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</si>
  <si>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</si>
  <si>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</si>
  <si>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</si>
  <si>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</si>
  <si>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</si>
  <si>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</si>
  <si>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</si>
  <si>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</si>
  <si>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</si>
  <si>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</si>
  <si>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</si>
  <si>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</si>
  <si>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</si>
  <si>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</si>
  <si>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</si>
  <si>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</si>
  <si>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</si>
  <si>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</si>
  <si>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</si>
  <si>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</si>
  <si>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</si>
  <si>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</si>
  <si>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</si>
  <si>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</si>
  <si>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</si>
  <si>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</si>
  <si>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</si>
  <si>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</si>
  <si>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</si>
  <si>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</si>
  <si>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</si>
  <si>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</si>
  <si>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</si>
  <si>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</si>
  <si>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</si>
  <si>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</si>
  <si>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</si>
  <si>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</si>
  <si>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</si>
  <si>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</si>
  <si>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</si>
  <si>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</si>
  <si>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</si>
  <si>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</si>
  <si>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</si>
  <si>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</si>
  <si>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</si>
  <si>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</si>
  <si>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</si>
  <si>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</si>
  <si>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</si>
  <si>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</si>
  <si>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</si>
  <si>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</si>
  <si>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</si>
  <si>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</si>
  <si>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</si>
  <si>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</si>
  <si>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</si>
  <si>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</si>
  <si>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</si>
  <si>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</si>
  <si>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</si>
  <si>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</si>
  <si>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</si>
  <si>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</si>
  <si>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</si>
  <si>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</si>
  <si>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</si>
  <si>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</si>
  <si>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</si>
  <si>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</si>
  <si>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</si>
  <si>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</si>
  <si>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</si>
  <si>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</si>
  <si>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</si>
  <si>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</si>
  <si>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</si>
  <si>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</si>
  <si>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</si>
  <si>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</si>
  <si>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</si>
  <si>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</si>
  <si>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</si>
  <si>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</si>
  <si>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</si>
  <si>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</si>
  <si>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</si>
  <si>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</si>
  <si>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</si>
  <si>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</si>
  <si>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</si>
  <si>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</si>
  <si>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</si>
  <si>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</si>
  <si>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</si>
  <si>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</si>
  <si>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</si>
  <si>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</si>
  <si>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</si>
  <si>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</si>
  <si>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</si>
  <si>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</si>
  <si>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</si>
  <si>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</si>
  <si>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</si>
  <si>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</si>
  <si>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</si>
  <si>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</si>
  <si>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</si>
  <si>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</si>
  <si>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</si>
  <si>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</si>
  <si>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</si>
  <si>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</si>
  <si>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</si>
  <si>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</si>
  <si>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</si>
  <si>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</si>
  <si>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</si>
  <si>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</si>
  <si>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</si>
  <si>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</si>
  <si>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</si>
  <si>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</si>
  <si>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</si>
  <si>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</si>
  <si>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</si>
  <si>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</si>
  <si>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</si>
  <si>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</si>
  <si>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</si>
  <si>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</si>
  <si>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</si>
  <si>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</si>
  <si>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</si>
  <si>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</si>
  <si>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</si>
  <si>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</si>
  <si>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</si>
  <si>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</si>
  <si>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</si>
  <si>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</si>
  <si>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</si>
  <si>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</si>
  <si>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</si>
  <si>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</si>
  <si>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</si>
  <si>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</si>
  <si>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</si>
  <si>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</si>
  <si>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</si>
  <si>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</si>
  <si>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</si>
  <si>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</si>
  <si>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</si>
  <si>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</si>
  <si>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</si>
  <si>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</si>
  <si>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</si>
  <si>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</si>
  <si>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</si>
  <si>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</si>
  <si>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</si>
  <si>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</si>
  <si>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</si>
  <si>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</si>
  <si>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</si>
  <si>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</si>
  <si>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</si>
  <si>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</si>
  <si>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</si>
  <si>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</si>
  <si>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</si>
  <si>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</si>
  <si>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</si>
  <si>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</si>
  <si>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</si>
  <si>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</si>
  <si>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</si>
  <si>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</si>
  <si>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</si>
  <si>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</si>
  <si>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</si>
  <si>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</si>
  <si>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</si>
  <si>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</si>
  <si>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</si>
  <si>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</si>
  <si>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</si>
  <si>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</si>
  <si>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</si>
  <si>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</si>
  <si>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</si>
  <si>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</si>
  <si>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</si>
  <si>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</si>
  <si>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</si>
  <si>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</si>
  <si>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</si>
  <si>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</si>
  <si>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</si>
  <si>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</si>
  <si>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</si>
  <si>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</si>
  <si>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</si>
  <si>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</si>
  <si>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</si>
  <si>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</si>
  <si>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</si>
  <si>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</si>
  <si>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</si>
  <si>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</si>
  <si>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</si>
  <si>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</si>
  <si>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</si>
  <si>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</si>
  <si>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</si>
  <si>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</si>
  <si>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</si>
  <si>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</si>
  <si>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</si>
  <si>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</si>
  <si>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</si>
  <si>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</si>
  <si>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</si>
  <si>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</si>
  <si>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</si>
  <si>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</si>
  <si>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</si>
  <si>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</si>
  <si>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</si>
  <si>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</si>
  <si>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</si>
  <si>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</si>
  <si>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</si>
  <si>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</si>
  <si>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</si>
  <si>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</si>
  <si>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</si>
  <si>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</si>
  <si>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</si>
  <si>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</si>
  <si>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</si>
  <si>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</si>
  <si>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</si>
  <si>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</si>
  <si>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</si>
  <si>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</si>
  <si>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</si>
  <si>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</si>
  <si>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</si>
  <si>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</si>
  <si>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</si>
  <si>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</si>
  <si>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</si>
  <si>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</si>
  <si>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</si>
  <si>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</si>
  <si>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</si>
  <si>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</si>
  <si>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</si>
  <si>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</si>
  <si>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</si>
  <si>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</si>
  <si>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</si>
  <si>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</si>
  <si>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</si>
  <si>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</si>
  <si>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</si>
  <si>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</si>
  <si>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</si>
  <si>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</si>
  <si>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</si>
  <si>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</si>
  <si>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</si>
  <si>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</si>
  <si>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</si>
  <si>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</si>
  <si>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</si>
  <si>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</si>
  <si>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</si>
  <si>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</si>
  <si>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</si>
  <si>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</si>
  <si>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</si>
  <si>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</si>
  <si>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</si>
  <si>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</si>
  <si>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</si>
  <si>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</si>
  <si>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</si>
  <si>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</si>
  <si>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</si>
  <si>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</si>
  <si>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</si>
  <si>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</si>
  <si>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</si>
  <si>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</si>
  <si>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</si>
  <si>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</si>
  <si>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</si>
  <si>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</si>
  <si>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</si>
  <si>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</si>
  <si>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</si>
  <si>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</si>
  <si>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</si>
  <si>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</si>
  <si>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</si>
  <si>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</si>
  <si>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</si>
  <si>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</si>
  <si>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</si>
  <si>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</si>
  <si>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</si>
  <si>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</si>
  <si>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</si>
  <si>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</si>
  <si>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</si>
  <si>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</si>
  <si>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</si>
  <si>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</si>
  <si>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</si>
  <si>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</si>
  <si>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</si>
  <si>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</si>
  <si>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</si>
  <si>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</si>
  <si>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</si>
  <si>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</si>
  <si>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</si>
  <si>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</si>
  <si>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</si>
  <si>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</si>
  <si>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</si>
  <si>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</si>
  <si>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</si>
  <si>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</si>
  <si>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</si>
  <si>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</si>
  <si>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</si>
  <si>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</si>
  <si>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</si>
  <si>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</si>
  <si>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</si>
  <si>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</si>
  <si>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</si>
  <si>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</si>
  <si>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</si>
  <si>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</si>
  <si>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</si>
  <si>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</si>
  <si>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</si>
  <si>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</si>
  <si>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</si>
  <si>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</si>
  <si>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</si>
  <si>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</si>
  <si>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</si>
  <si>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</si>
  <si>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</si>
  <si>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</si>
  <si>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</si>
  <si>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</si>
  <si>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</si>
  <si>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</si>
  <si>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</si>
  <si>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</si>
  <si>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</si>
  <si>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</si>
  <si>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</si>
  <si>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</si>
  <si>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</si>
  <si>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</si>
  <si>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</si>
  <si>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</si>
  <si>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</si>
  <si>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</si>
  <si>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</si>
  <si>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</si>
  <si>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</si>
  <si>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</si>
  <si>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</si>
  <si>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</si>
  <si>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</si>
  <si>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</si>
  <si>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</si>
  <si>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</si>
  <si>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</si>
  <si>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</si>
  <si>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</si>
  <si>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</si>
  <si>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</si>
  <si>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</si>
  <si>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</si>
  <si>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</si>
  <si>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</si>
  <si>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</si>
  <si>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</si>
  <si>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</si>
  <si>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</si>
  <si>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</si>
  <si>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</si>
  <si>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</si>
  <si>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</si>
  <si>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</si>
  <si>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</si>
  <si>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</si>
  <si>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</si>
  <si>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</si>
  <si>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</si>
  <si>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</si>
  <si>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</si>
  <si>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</si>
  <si>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</si>
  <si>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</si>
  <si>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</si>
  <si>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</si>
  <si>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</si>
  <si>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</si>
  <si>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</si>
  <si>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</si>
  <si>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</si>
  <si>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</si>
  <si>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</si>
  <si>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</si>
  <si>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</si>
  <si>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</si>
  <si>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</si>
  <si>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</si>
  <si>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</si>
  <si>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</si>
  <si>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</si>
  <si>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</si>
  <si>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</si>
  <si>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</si>
  <si>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</si>
  <si>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</si>
  <si>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</si>
  <si>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</si>
  <si>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</si>
  <si>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</si>
  <si>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</si>
  <si>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</si>
  <si>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</si>
  <si>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</si>
  <si>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</si>
  <si>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</si>
  <si>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</si>
  <si>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</si>
  <si>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</si>
  <si>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</si>
  <si>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</si>
  <si>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</si>
  <si>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</si>
  <si>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</si>
  <si>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</si>
  <si>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</si>
  <si>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</si>
  <si>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</si>
  <si>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</si>
  <si>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</si>
  <si>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</si>
  <si>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</si>
  <si>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</si>
  <si>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</si>
  <si>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</si>
  <si>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</si>
  <si>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</si>
  <si>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</si>
  <si>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</si>
  <si>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</si>
  <si>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</si>
  <si>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</si>
  <si>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</si>
  <si>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</si>
  <si>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</si>
  <si>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</si>
  <si>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</si>
  <si>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</si>
  <si>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</si>
  <si>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</si>
  <si>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</si>
  <si>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</si>
  <si>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</si>
  <si>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</si>
  <si>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</si>
  <si>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</si>
  <si>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</si>
  <si>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</si>
  <si>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</si>
  <si>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</si>
  <si>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</si>
  <si>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</si>
  <si>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</si>
  <si>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</si>
  <si>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</si>
  <si>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</si>
  <si>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</si>
  <si>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</si>
  <si>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</si>
  <si>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</si>
  <si>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</si>
  <si>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</si>
  <si>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</si>
  <si>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</si>
  <si>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</si>
  <si>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</si>
  <si>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</si>
  <si>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</si>
  <si>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</si>
  <si>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</si>
  <si>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</si>
  <si>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</si>
  <si>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</si>
  <si>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</si>
  <si>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</si>
  <si>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</si>
  <si>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</si>
  <si>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</si>
  <si>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</si>
  <si>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</si>
  <si>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</si>
  <si>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</si>
  <si>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</si>
  <si>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</si>
  <si>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</si>
  <si>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</si>
  <si>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</si>
  <si>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</si>
  <si>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</si>
  <si>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</si>
  <si>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</si>
  <si>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</si>
  <si>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</si>
  <si>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</si>
  <si>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</si>
  <si>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</si>
  <si>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</si>
  <si>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</si>
  <si>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</si>
  <si>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</si>
  <si>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</si>
  <si>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</si>
  <si>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</si>
  <si>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</si>
  <si>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</si>
  <si>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</si>
  <si>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</si>
  <si>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</si>
  <si>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</si>
  <si>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</si>
  <si>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</si>
  <si>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</si>
  <si>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</si>
  <si>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</si>
  <si>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</si>
  <si>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</si>
  <si>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</si>
  <si>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</si>
  <si>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</si>
  <si>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</si>
  <si>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</si>
  <si>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</si>
  <si>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</si>
  <si>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</si>
  <si>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</si>
  <si>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</si>
  <si>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</si>
  <si>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</si>
  <si>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</si>
  <si>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</si>
  <si>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</si>
  <si>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</si>
  <si>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</si>
  <si>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</si>
  <si>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</si>
  <si>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</si>
  <si>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</si>
  <si>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</si>
  <si>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</si>
  <si>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</si>
  <si>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</si>
  <si>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</si>
  <si>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</si>
  <si>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</si>
  <si>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</si>
  <si>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</si>
  <si>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</si>
  <si>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</si>
  <si>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</si>
  <si>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</si>
  <si>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</si>
  <si>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</si>
  <si>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</si>
  <si>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</si>
  <si>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</si>
  <si>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</si>
  <si>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</si>
  <si>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</si>
  <si>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</si>
  <si>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</si>
  <si>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</si>
  <si>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</si>
  <si>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</si>
  <si>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</si>
  <si>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</si>
  <si>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</si>
  <si>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</si>
  <si>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</si>
  <si>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</si>
  <si>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</si>
  <si>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</si>
  <si>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</si>
  <si>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</si>
  <si>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</si>
  <si>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</si>
  <si>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</si>
  <si>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</si>
  <si>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</si>
  <si>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</si>
  <si>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</si>
  <si>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</si>
  <si>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</si>
  <si>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</si>
  <si>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</si>
  <si>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</si>
  <si>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</si>
  <si>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</si>
  <si>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</si>
  <si>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</si>
  <si>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</si>
  <si>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</si>
  <si>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</si>
  <si>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</si>
  <si>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</si>
  <si>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</si>
  <si>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</si>
  <si>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</si>
  <si>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</si>
  <si>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</si>
  <si>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</si>
  <si>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</si>
  <si>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</si>
  <si>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</si>
  <si>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</si>
  <si>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</si>
  <si>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</si>
  <si>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</si>
  <si>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</si>
  <si>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</si>
  <si>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</si>
  <si>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</si>
  <si>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</si>
  <si>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</si>
  <si>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</si>
  <si>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</si>
  <si>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</si>
  <si>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</si>
  <si>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</si>
  <si>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</si>
  <si>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</si>
  <si>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</si>
  <si>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</si>
  <si>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</si>
  <si>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</si>
  <si>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</si>
  <si>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</si>
  <si>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</si>
  <si>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</si>
  <si>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</si>
  <si>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</si>
  <si>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</si>
  <si>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</si>
  <si>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</si>
  <si>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</si>
  <si>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</si>
  <si>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</si>
  <si>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</si>
  <si>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</si>
  <si>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</si>
  <si>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</si>
  <si>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</si>
  <si>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</si>
  <si>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</si>
  <si>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</si>
  <si>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</si>
  <si>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</si>
  <si>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</si>
  <si>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</si>
  <si>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</si>
  <si>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</si>
  <si>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</si>
  <si>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</si>
  <si>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</si>
  <si>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</si>
  <si>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</si>
  <si>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</si>
  <si>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</si>
  <si>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</si>
  <si>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</si>
  <si>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</si>
  <si>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</si>
  <si>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</si>
  <si>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</si>
  <si>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</si>
  <si>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</si>
  <si>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</si>
  <si>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</si>
  <si>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</si>
  <si>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</si>
  <si>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</si>
  <si>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</si>
  <si>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</si>
  <si>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</si>
  <si>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</si>
  <si>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</si>
  <si>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</si>
  <si>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</si>
  <si>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</si>
  <si>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</si>
  <si>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</si>
  <si>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</si>
  <si>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</si>
  <si>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</si>
  <si>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</si>
  <si>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</si>
  <si>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</si>
  <si>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</si>
  <si>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</si>
  <si>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</si>
  <si>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</si>
  <si>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</si>
  <si>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</si>
  <si>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</si>
  <si>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</si>
  <si>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</si>
  <si>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</si>
  <si>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</si>
  <si>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</si>
  <si>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</si>
  <si>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</si>
  <si>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</si>
  <si>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</si>
  <si>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</si>
  <si>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</si>
  <si>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</si>
  <si>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</si>
  <si>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</si>
  <si>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</si>
  <si>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</si>
  <si>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</si>
  <si>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</si>
  <si>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</si>
  <si>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</si>
  <si>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</si>
  <si>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</si>
  <si>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</si>
  <si>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</si>
  <si>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</si>
  <si>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</si>
  <si>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</si>
  <si>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</si>
  <si>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</si>
  <si>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</si>
  <si>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</si>
  <si>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</si>
  <si>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</si>
  <si>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</si>
  <si>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</si>
  <si>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</si>
  <si>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</si>
  <si>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</si>
  <si>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</si>
  <si>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</si>
  <si>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</si>
  <si>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</si>
  <si>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</si>
  <si>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</si>
  <si>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</si>
  <si>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</si>
  <si>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</si>
  <si>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</si>
  <si>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</si>
  <si>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</si>
  <si>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</si>
  <si>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</si>
  <si>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</si>
  <si>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</si>
  <si>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</si>
  <si>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</si>
  <si>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</si>
  <si>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</si>
  <si>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</si>
  <si>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</si>
  <si>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</si>
  <si>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</si>
  <si>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</si>
  <si>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</si>
  <si>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</si>
  <si>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</si>
  <si>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</si>
  <si>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</si>
  <si>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</si>
  <si>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</si>
  <si>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</si>
  <si>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</si>
  <si>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</si>
  <si>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</si>
  <si>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</si>
  <si>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</si>
  <si>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</si>
  <si>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</si>
  <si>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</si>
  <si>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</si>
  <si>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</si>
  <si>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</si>
  <si>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</si>
  <si>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</si>
  <si>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</si>
  <si>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</si>
  <si>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</si>
  <si>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</si>
  <si>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</si>
  <si>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</si>
  <si>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</si>
  <si>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</si>
  <si>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</si>
  <si>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</si>
  <si>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</si>
  <si>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</si>
  <si>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</si>
  <si>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</si>
  <si>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</si>
  <si>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</si>
  <si>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</si>
  <si>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</si>
  <si>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</si>
  <si>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</si>
  <si>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</si>
  <si>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</si>
  <si>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</si>
  <si>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</si>
  <si>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</si>
  <si>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</si>
  <si>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</si>
  <si>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</si>
  <si>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</si>
  <si>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</si>
  <si>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</si>
  <si>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</si>
  <si>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</si>
  <si>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</si>
  <si>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</si>
  <si>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</si>
  <si>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</si>
  <si>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</si>
  <si>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</si>
  <si>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</si>
  <si>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</si>
  <si>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</si>
  <si>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</si>
  <si>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</si>
  <si>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</si>
  <si>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</si>
  <si>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</si>
  <si>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</si>
  <si>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</si>
  <si>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</si>
  <si>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</si>
  <si>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</si>
  <si>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</si>
  <si>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</si>
  <si>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</si>
  <si>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</si>
  <si>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</si>
  <si>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</si>
  <si>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</si>
  <si>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</si>
  <si>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</si>
  <si>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</si>
  <si>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</si>
  <si>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</si>
  <si>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</si>
  <si>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</si>
  <si>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</si>
  <si>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</si>
  <si>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</si>
  <si>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</si>
  <si>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</si>
  <si>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</si>
  <si>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</si>
  <si>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</si>
  <si>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</si>
  <si>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</si>
  <si>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</si>
  <si>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</si>
  <si>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</si>
  <si>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</si>
  <si>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</si>
  <si>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</si>
  <si>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</si>
  <si>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</si>
  <si>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</si>
  <si>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</si>
  <si>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</si>
  <si>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</si>
  <si>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</si>
  <si>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</si>
  <si>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</si>
  <si>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</si>
  <si>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</si>
  <si>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</si>
  <si>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</si>
  <si>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</si>
  <si>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</si>
  <si>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</si>
  <si>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</si>
  <si>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</si>
  <si>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</si>
  <si>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</si>
  <si>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</si>
  <si>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</si>
  <si>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</si>
  <si>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</si>
  <si>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</si>
  <si>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</si>
  <si>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</si>
  <si>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</si>
  <si>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</si>
  <si>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</si>
  <si>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</si>
  <si>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</si>
  <si>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</si>
  <si>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</si>
  <si>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</si>
  <si>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</si>
  <si>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</si>
  <si>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</si>
  <si>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</si>
  <si>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</si>
  <si>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</si>
  <si>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</si>
  <si>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</si>
  <si>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</si>
  <si>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</si>
  <si>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</si>
  <si>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</si>
  <si>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</si>
  <si>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</si>
  <si>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</si>
  <si>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</si>
  <si>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</si>
  <si>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</si>
  <si>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</si>
  <si>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</si>
  <si>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</si>
  <si>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</si>
  <si>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</si>
  <si>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</si>
  <si>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</si>
  <si>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</si>
  <si>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</si>
  <si>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</si>
  <si>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</si>
  <si>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</si>
  <si>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</si>
  <si>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</si>
  <si>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</si>
  <si>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</si>
  <si>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</si>
  <si>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</si>
  <si>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</si>
  <si>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</si>
  <si>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</si>
  <si>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</si>
  <si>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</si>
  <si>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</si>
  <si>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</si>
  <si>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</si>
  <si>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</si>
  <si>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</si>
  <si>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</si>
  <si>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</si>
  <si>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</si>
  <si>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</si>
  <si>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</si>
  <si>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</si>
  <si>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</si>
  <si>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</si>
  <si>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</si>
  <si>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</si>
  <si>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</si>
  <si>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</si>
  <si>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</si>
  <si>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</si>
  <si>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</si>
  <si>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</si>
  <si>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</si>
  <si>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</si>
  <si>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</si>
  <si>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</si>
  <si>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</si>
  <si>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</si>
  <si>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</si>
  <si>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</si>
  <si>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</si>
  <si>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</si>
  <si>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</si>
  <si>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</si>
  <si>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</si>
  <si>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</si>
  <si>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</si>
  <si>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</si>
  <si>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</si>
  <si>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</si>
  <si>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</si>
  <si>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</si>
  <si>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</si>
  <si>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</si>
  <si>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</si>
  <si>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</si>
  <si>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</si>
  <si>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</si>
  <si>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</si>
  <si>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</si>
  <si>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</si>
  <si>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</si>
  <si>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</si>
  <si>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</si>
  <si>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</si>
  <si>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</si>
  <si>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</si>
  <si>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</si>
  <si>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</si>
  <si>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</si>
  <si>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</si>
  <si>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</si>
  <si>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</si>
  <si>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</si>
  <si>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</si>
  <si>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</si>
  <si>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</si>
  <si>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</si>
  <si>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</si>
  <si>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</si>
  <si>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</si>
  <si>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</si>
  <si>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</si>
  <si>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</si>
  <si>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</si>
  <si>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</si>
  <si>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</si>
  <si>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</si>
  <si>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</si>
  <si>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</si>
  <si>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</si>
  <si>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</si>
  <si>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</si>
  <si>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</si>
  <si>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</si>
  <si>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</si>
  <si>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</si>
  <si>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</si>
  <si>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</si>
  <si>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</si>
  <si>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</si>
  <si>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</si>
  <si>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</si>
  <si>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</si>
  <si>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</si>
  <si>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</si>
  <si>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</si>
  <si>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</si>
  <si>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</si>
  <si>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</si>
  <si>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</si>
  <si>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</si>
  <si>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</si>
  <si>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</si>
  <si>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</si>
  <si>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</si>
  <si>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</si>
  <si>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</si>
  <si>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</si>
  <si>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</si>
  <si>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</si>
  <si>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</si>
  <si>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</si>
  <si>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</si>
  <si>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</si>
  <si>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</si>
  <si>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</si>
  <si>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</si>
  <si>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</si>
  <si>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</si>
  <si>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</si>
  <si>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</si>
  <si>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</si>
  <si>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</si>
  <si>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</si>
  <si>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</si>
  <si>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</si>
  <si>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</si>
  <si>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</si>
  <si>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</si>
  <si>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</si>
  <si>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</si>
  <si>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</si>
  <si>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</si>
  <si>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</si>
  <si>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</si>
  <si>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</si>
  <si>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</si>
  <si>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</si>
  <si>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</si>
  <si>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</si>
  <si>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</si>
  <si>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</si>
  <si>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</si>
  <si>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</si>
  <si>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</si>
  <si>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</si>
  <si>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</si>
  <si>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</si>
  <si>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</si>
  <si>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</si>
  <si>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</si>
  <si>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</si>
  <si>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</si>
  <si>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</si>
  <si>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</si>
  <si>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</si>
  <si>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</si>
  <si>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</si>
  <si>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</si>
  <si>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</si>
  <si>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</si>
  <si>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</si>
  <si>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</si>
  <si>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</si>
  <si>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</si>
  <si>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</si>
  <si>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</si>
  <si>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</si>
  <si>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</si>
  <si>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</si>
  <si>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</si>
  <si>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</si>
  <si>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</si>
  <si>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</si>
  <si>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</si>
  <si>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</si>
  <si>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</si>
  <si>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</si>
  <si>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</si>
  <si>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</si>
  <si>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</si>
  <si>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</si>
  <si>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</si>
  <si>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</si>
  <si>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</si>
  <si>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</si>
  <si>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</si>
  <si>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</si>
  <si>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</si>
  <si>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</si>
  <si>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</si>
  <si>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</si>
  <si>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</si>
  <si>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</si>
  <si>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</si>
  <si>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</si>
  <si>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</si>
  <si>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</si>
  <si>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</si>
  <si>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</si>
  <si>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</si>
  <si>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</si>
  <si>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</si>
  <si>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</si>
  <si>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</si>
  <si>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</si>
  <si>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</si>
  <si>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</si>
  <si>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</si>
  <si>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</si>
  <si>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</si>
  <si>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</si>
  <si>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</si>
  <si>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</si>
  <si>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</si>
  <si>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</si>
  <si>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</si>
  <si>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</si>
  <si>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</si>
  <si>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</si>
  <si>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</si>
  <si>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</si>
  <si>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</si>
  <si>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</si>
  <si>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</si>
  <si>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</si>
  <si>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</si>
  <si>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</si>
  <si>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</si>
  <si>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</si>
  <si>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</si>
  <si>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</si>
  <si>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</si>
  <si>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</si>
  <si>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</si>
  <si>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</si>
  <si>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</si>
  <si>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</si>
  <si>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</si>
  <si>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</si>
  <si>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</si>
  <si>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</si>
  <si>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</si>
  <si>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</si>
  <si>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</si>
  <si>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</si>
  <si>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</si>
  <si>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</si>
  <si>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</si>
  <si>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</si>
  <si>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</si>
  <si>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</si>
  <si>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</si>
  <si>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</si>
  <si>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</si>
  <si>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</si>
  <si>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</si>
  <si>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</si>
  <si>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</si>
  <si>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</si>
  <si>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</si>
  <si>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</si>
  <si>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</si>
  <si>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</si>
  <si>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</si>
  <si>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</si>
  <si>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</si>
  <si>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</si>
  <si>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</si>
  <si>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</si>
  <si>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</si>
  <si>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</si>
  <si>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</si>
  <si>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</si>
  <si>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</si>
  <si>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</si>
  <si>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</si>
  <si>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</si>
  <si>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</si>
  <si>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</si>
  <si>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</si>
  <si>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</si>
  <si>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</si>
  <si>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</si>
  <si>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</si>
  <si>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</si>
  <si>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</si>
  <si>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</si>
  <si>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</si>
  <si>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</si>
  <si>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</si>
  <si>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</si>
  <si>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</si>
  <si>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</si>
  <si>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</si>
  <si>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</si>
  <si>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</si>
  <si>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</si>
  <si>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</si>
  <si>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</si>
  <si>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</si>
  <si>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</si>
  <si>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</si>
  <si>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</si>
  <si>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</si>
  <si>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</si>
  <si>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</si>
  <si>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</si>
  <si>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</si>
  <si>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</si>
  <si>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</si>
  <si>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</si>
  <si>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</si>
  <si>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</si>
  <si>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</si>
  <si>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</si>
  <si>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</si>
  <si>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</si>
  <si>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</si>
  <si>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</si>
  <si>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</si>
  <si>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</si>
  <si>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</si>
  <si>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</si>
  <si>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</si>
  <si>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</si>
  <si>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</si>
  <si>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</si>
  <si>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</si>
  <si>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</si>
  <si>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</si>
  <si>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</si>
  <si>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</si>
  <si>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</si>
  <si>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</si>
  <si>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</si>
  <si>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</si>
  <si>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</si>
  <si>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</si>
  <si>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</si>
  <si>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</si>
  <si>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</si>
  <si>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</si>
  <si>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</si>
  <si>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</si>
  <si>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</si>
  <si>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</si>
  <si>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</si>
  <si>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</si>
  <si>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</si>
  <si>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</si>
  <si>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</si>
  <si>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</si>
  <si>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</si>
  <si>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</si>
  <si>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</si>
  <si>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</si>
  <si>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</si>
  <si>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</si>
  <si>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</si>
  <si>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</si>
  <si>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</si>
  <si>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</si>
  <si>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</si>
  <si>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</si>
  <si>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</si>
  <si>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</si>
  <si>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</si>
  <si>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</si>
  <si>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</si>
  <si>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</si>
  <si>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</si>
  <si>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</si>
  <si>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</si>
  <si>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</si>
  <si>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</si>
  <si>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</si>
  <si>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</si>
  <si>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</si>
  <si>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</si>
  <si>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</si>
  <si>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</si>
  <si>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</si>
  <si>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</si>
  <si>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</si>
  <si>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</si>
  <si>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</si>
  <si>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</si>
  <si>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</si>
  <si>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</si>
  <si>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</si>
  <si>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</si>
  <si>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</si>
  <si>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</si>
  <si>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</si>
  <si>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</si>
  <si>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</si>
  <si>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</si>
  <si>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</si>
  <si>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</si>
  <si>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</si>
  <si>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</si>
  <si>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</si>
  <si>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</si>
  <si>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</si>
  <si>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</si>
  <si>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</si>
  <si>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</si>
  <si>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</si>
  <si>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</si>
  <si>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</si>
  <si>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</si>
  <si>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</si>
  <si>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</si>
  <si>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</si>
  <si>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</si>
  <si>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</si>
  <si>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</si>
  <si>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</si>
  <si>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</si>
  <si>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</si>
  <si>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</si>
  <si>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</si>
  <si>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</si>
  <si>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</si>
  <si>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</si>
  <si>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</si>
  <si>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</si>
  <si>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</si>
  <si>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</si>
  <si>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</si>
  <si>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</si>
  <si>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</si>
  <si>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</si>
  <si>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</si>
  <si>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</si>
  <si>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</si>
  <si>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</si>
  <si>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</si>
  <si>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</si>
  <si>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</si>
  <si>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</si>
  <si>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</si>
  <si>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</si>
  <si>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</si>
  <si>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</si>
  <si>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</si>
  <si>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</si>
  <si>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</si>
  <si>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</si>
  <si>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</si>
  <si>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</si>
  <si>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</si>
  <si>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</si>
  <si>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</si>
  <si>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</si>
  <si>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</si>
  <si>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</si>
  <si>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</si>
  <si>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</si>
  <si>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</si>
  <si>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</si>
  <si>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</si>
  <si>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</si>
  <si>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</si>
  <si>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</si>
  <si>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</si>
  <si>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</si>
  <si>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</si>
  <si>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</si>
  <si>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</si>
  <si>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</si>
  <si>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</si>
  <si>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</si>
  <si>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</si>
  <si>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</si>
  <si>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</si>
  <si>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</si>
  <si>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</si>
  <si>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</si>
  <si>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</si>
  <si>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</si>
  <si>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</si>
  <si>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</si>
  <si>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</si>
  <si>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</si>
  <si>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</si>
  <si>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</si>
  <si>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</si>
  <si>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</si>
  <si>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</si>
  <si>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</si>
  <si>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</si>
  <si>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</si>
  <si>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</si>
  <si>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</si>
  <si>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</si>
  <si>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</si>
  <si>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</si>
  <si>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</si>
  <si>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</si>
  <si>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</si>
  <si>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</si>
  <si>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</si>
  <si>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</si>
  <si>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</si>
  <si>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</si>
  <si>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</si>
  <si>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</si>
  <si>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</si>
  <si>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</si>
  <si>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</si>
  <si>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</si>
  <si>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</si>
  <si>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</si>
  <si>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</si>
  <si>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</si>
  <si>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</si>
  <si>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</si>
  <si>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</si>
  <si>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</si>
  <si>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</si>
  <si>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</si>
  <si>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</si>
  <si>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</si>
  <si>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</si>
  <si>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</si>
  <si>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</si>
  <si>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</si>
  <si>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</si>
  <si>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</si>
  <si>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</si>
  <si>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</si>
  <si>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</si>
  <si>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</si>
  <si>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</si>
  <si>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</si>
  <si>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</si>
  <si>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</si>
  <si>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</si>
  <si>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</si>
  <si>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</si>
  <si>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</si>
  <si>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</si>
  <si>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</si>
  <si>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</si>
  <si>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</si>
  <si>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</si>
  <si>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</si>
  <si>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</si>
  <si>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</si>
  <si>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</si>
  <si>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</si>
  <si>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</si>
  <si>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</si>
  <si>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</si>
  <si>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</si>
  <si>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</si>
  <si>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</si>
  <si>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</si>
  <si>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</si>
  <si>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</si>
  <si>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</si>
  <si>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</si>
  <si>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</si>
  <si>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</si>
  <si>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</si>
  <si>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</si>
  <si>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</si>
  <si>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</si>
  <si>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</si>
  <si>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</si>
  <si>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</si>
  <si>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</si>
  <si>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</si>
  <si>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</si>
  <si>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</si>
  <si>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</si>
  <si>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</si>
  <si>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</si>
  <si>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</si>
  <si>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</si>
  <si>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</si>
  <si>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</si>
  <si>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</si>
  <si>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</si>
  <si>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</si>
  <si>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</si>
  <si>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</si>
  <si>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</si>
  <si>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</si>
  <si>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</si>
  <si>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</si>
  <si>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</si>
  <si>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</si>
  <si>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</si>
  <si>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</si>
  <si>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</si>
  <si>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</si>
  <si>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</si>
  <si>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</si>
  <si>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</si>
  <si>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</si>
  <si>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</si>
  <si>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</si>
  <si>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</si>
  <si>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</si>
  <si>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</si>
  <si>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</si>
  <si>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</si>
  <si>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</si>
  <si>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</si>
  <si>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</si>
  <si>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</si>
  <si>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</si>
  <si>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</si>
  <si>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</si>
  <si>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</si>
  <si>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</si>
  <si>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</si>
  <si>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</si>
  <si>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</si>
  <si>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</si>
  <si>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</si>
  <si>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</si>
  <si>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</si>
  <si>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</si>
  <si>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</si>
  <si>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</si>
  <si>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</si>
  <si>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</si>
  <si>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</si>
  <si>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</si>
  <si>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</si>
  <si>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</si>
  <si>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</si>
  <si>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</si>
  <si>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</si>
  <si>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</si>
  <si>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</si>
  <si>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</si>
  <si>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</si>
  <si>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</si>
  <si>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</si>
  <si>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</si>
  <si>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</si>
  <si>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</si>
  <si>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</si>
  <si>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</si>
  <si>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</si>
  <si>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</si>
  <si>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</si>
  <si>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</si>
  <si>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</si>
  <si>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</si>
  <si>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</si>
  <si>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</si>
  <si>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</si>
  <si>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</si>
  <si>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</si>
  <si>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</si>
  <si>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</si>
  <si>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</si>
  <si>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</si>
  <si>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</si>
  <si>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</si>
  <si>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</si>
  <si>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</si>
  <si>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</si>
  <si>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</si>
  <si>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</si>
  <si>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</si>
  <si>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</si>
  <si>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</si>
  <si>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</si>
  <si>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</si>
  <si>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</si>
  <si>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</si>
  <si>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</si>
  <si>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</si>
  <si>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</si>
  <si>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</si>
  <si>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</si>
  <si>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</si>
  <si>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</si>
  <si>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</si>
  <si>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</si>
  <si>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</si>
  <si>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</si>
  <si>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</si>
  <si>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</si>
  <si>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</si>
  <si>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</si>
  <si>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</si>
  <si>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</si>
  <si>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</si>
  <si>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</si>
  <si>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</si>
  <si>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</si>
  <si>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</si>
  <si>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</si>
  <si>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</si>
  <si>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</si>
  <si>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</si>
  <si>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</si>
  <si>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</si>
  <si>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</si>
  <si>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</si>
  <si>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</si>
  <si>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</si>
  <si>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</si>
  <si>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</si>
  <si>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</si>
  <si>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</si>
  <si>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</si>
  <si>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</si>
  <si>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</si>
  <si>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</si>
  <si>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</si>
  <si>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</si>
  <si>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</si>
  <si>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</si>
  <si>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</si>
  <si>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</si>
  <si>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</si>
  <si>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</si>
  <si>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</si>
  <si>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</si>
  <si>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</si>
  <si>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</si>
  <si>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</si>
  <si>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</si>
  <si>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</si>
  <si>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</si>
  <si>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</si>
  <si>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</si>
  <si>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</si>
  <si>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</si>
  <si>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</si>
  <si>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</si>
  <si>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</si>
  <si>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</si>
  <si>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</si>
  <si>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</si>
  <si>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</si>
  <si>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</si>
  <si>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</si>
  <si>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</si>
  <si>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</si>
  <si>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</si>
  <si>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</si>
  <si>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</si>
  <si>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</si>
  <si>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</si>
  <si>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</si>
  <si>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</si>
  <si>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</si>
  <si>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</si>
  <si>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</si>
  <si>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</si>
  <si>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</si>
  <si>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</si>
  <si>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</si>
  <si>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</si>
  <si>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</si>
  <si>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</si>
  <si>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</si>
  <si>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</si>
  <si>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</si>
  <si>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</si>
  <si>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</si>
  <si>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</si>
  <si>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</si>
  <si>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</si>
  <si>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</si>
  <si>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</si>
  <si>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</si>
  <si>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</si>
  <si>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</si>
  <si>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</si>
  <si>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</si>
  <si>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</si>
  <si>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</si>
  <si>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</si>
  <si>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</si>
  <si>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</si>
  <si>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</si>
  <si>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</si>
  <si>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</si>
  <si>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</si>
  <si>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</si>
  <si>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</si>
  <si>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</si>
  <si>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</si>
  <si>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</si>
  <si>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</si>
  <si>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</si>
  <si>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</si>
  <si>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</si>
  <si>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</si>
  <si>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</si>
  <si>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</si>
  <si>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</si>
  <si>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</si>
  <si>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</si>
  <si>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</si>
  <si>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</si>
  <si>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</si>
  <si>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</si>
  <si>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</si>
  <si>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</si>
  <si>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</si>
  <si>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</si>
  <si>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</si>
  <si>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</si>
  <si>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</si>
  <si>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</si>
  <si>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</si>
  <si>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</si>
  <si>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</si>
  <si>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</si>
  <si>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</si>
  <si>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</si>
  <si>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</si>
  <si>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</si>
  <si>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</si>
  <si>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</si>
  <si>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</si>
  <si>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</si>
  <si>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</si>
  <si>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</si>
  <si>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</si>
  <si>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</si>
  <si>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</si>
  <si>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</si>
  <si>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</si>
  <si>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</si>
  <si>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</si>
  <si>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</si>
  <si>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</si>
  <si>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</si>
  <si>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</si>
  <si>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</si>
  <si>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</si>
  <si>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</si>
  <si>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</si>
  <si>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</si>
  <si>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</si>
  <si>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</si>
  <si>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</si>
  <si>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</si>
  <si>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</si>
  <si>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</si>
  <si>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</si>
  <si>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</si>
  <si>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</si>
  <si>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</si>
  <si>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</si>
  <si>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</si>
  <si>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</si>
  <si>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</si>
  <si>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</si>
  <si>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</si>
  <si>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</si>
  <si>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</si>
  <si>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</si>
  <si>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</si>
  <si>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</si>
  <si>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</si>
  <si>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</si>
  <si>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</si>
  <si>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</si>
  <si>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</si>
  <si>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</si>
  <si>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</si>
  <si>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</si>
  <si>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</si>
  <si>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</si>
  <si>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</si>
  <si>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</si>
  <si>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</si>
  <si>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</si>
  <si>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</si>
  <si>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</si>
  <si>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</si>
  <si>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</si>
  <si>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</si>
  <si>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</si>
  <si>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</si>
  <si>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</si>
  <si>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</si>
  <si>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</si>
  <si>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</si>
  <si>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</si>
  <si>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</si>
  <si>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</si>
  <si>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</si>
  <si>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</si>
  <si>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</si>
  <si>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</si>
  <si>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</si>
  <si>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</si>
  <si>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</si>
  <si>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</si>
  <si>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</si>
  <si>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</si>
  <si>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</si>
  <si>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</si>
  <si>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</si>
  <si>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</si>
  <si>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</si>
  <si>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</si>
  <si>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</si>
  <si>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</si>
  <si>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</si>
  <si>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</si>
  <si>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</si>
  <si>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</si>
  <si>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</si>
  <si>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</si>
  <si>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</si>
  <si>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</si>
  <si>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</si>
  <si>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</si>
  <si>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</si>
  <si>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</si>
  <si>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</si>
  <si>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</si>
  <si>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</si>
  <si>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</si>
  <si>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</si>
  <si>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</si>
  <si>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</si>
  <si>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</si>
  <si>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</si>
  <si>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</si>
  <si>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</si>
  <si>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</si>
  <si>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</si>
  <si>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</si>
  <si>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</si>
  <si>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</si>
  <si>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</si>
  <si>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</si>
  <si>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</si>
  <si>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</si>
  <si>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</si>
  <si>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</si>
  <si>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</si>
  <si>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</si>
  <si>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</si>
  <si>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</si>
  <si>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</si>
  <si>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</si>
  <si>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</si>
  <si>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</si>
  <si>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</si>
  <si>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</si>
  <si>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</si>
  <si>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</si>
  <si>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</si>
  <si>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</si>
  <si>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</si>
  <si>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</si>
  <si>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</si>
  <si>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</si>
  <si>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</si>
  <si>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</si>
  <si>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</si>
  <si>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</si>
  <si>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</si>
  <si>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</si>
  <si>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</si>
  <si>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</si>
  <si>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</si>
  <si>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</si>
  <si>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</si>
  <si>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</si>
  <si>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</si>
  <si>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</si>
  <si>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</si>
  <si>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</si>
  <si>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</si>
  <si>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</si>
  <si>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</si>
  <si>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</si>
  <si>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</si>
  <si>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</si>
  <si>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</si>
  <si>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</si>
  <si>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</si>
  <si>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</si>
  <si>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</si>
  <si>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</si>
  <si>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</si>
  <si>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</si>
  <si>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</si>
  <si>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</si>
  <si>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</si>
  <si>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</si>
  <si>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</si>
  <si>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</si>
  <si>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</si>
  <si>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</si>
  <si>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</si>
  <si>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</si>
  <si>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</si>
  <si>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</si>
  <si>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</si>
  <si>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</si>
  <si>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</si>
  <si>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</si>
  <si>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</si>
  <si>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</si>
  <si>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</si>
  <si>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</si>
  <si>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</si>
  <si>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</si>
  <si>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</si>
  <si>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</si>
  <si>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</si>
  <si>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</si>
  <si>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</si>
  <si>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</si>
  <si>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</si>
  <si>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</si>
  <si>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</si>
  <si>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</si>
  <si>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</si>
  <si>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</si>
  <si>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</si>
  <si>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</si>
  <si>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</si>
  <si>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</si>
  <si>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</si>
  <si>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</si>
  <si>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</si>
  <si>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</si>
  <si>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</si>
  <si>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</si>
  <si>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</si>
  <si>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</si>
  <si>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</si>
  <si>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</si>
  <si>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</si>
  <si>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</si>
  <si>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</si>
  <si>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</si>
  <si>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</si>
  <si>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</si>
  <si>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</si>
  <si>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</si>
  <si>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</si>
  <si>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</si>
  <si>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</si>
  <si>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</si>
  <si>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</si>
  <si>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</si>
  <si>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</si>
  <si>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</si>
  <si>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</si>
  <si>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</si>
  <si>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</si>
  <si>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</si>
  <si>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</si>
  <si>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</si>
  <si>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</si>
  <si>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</si>
  <si>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</si>
  <si>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</si>
  <si>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</si>
  <si>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</si>
  <si>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</si>
  <si>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</si>
  <si>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</si>
  <si>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</si>
  <si>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</si>
  <si>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</si>
  <si>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</si>
  <si>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</si>
  <si>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</si>
  <si>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</si>
  <si>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</si>
  <si>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</si>
  <si>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</si>
  <si>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</si>
  <si>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</si>
  <si>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</si>
  <si>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</si>
  <si>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</si>
  <si>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</si>
  <si>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</si>
  <si>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</si>
  <si>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</si>
  <si>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</si>
  <si>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</si>
  <si>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</si>
  <si>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</si>
  <si>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</si>
  <si>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</si>
  <si>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</si>
  <si>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</si>
  <si>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</si>
  <si>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</si>
  <si>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</si>
  <si>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</si>
  <si>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</si>
  <si>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</si>
  <si>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</si>
  <si>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</si>
  <si>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</si>
  <si>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</si>
  <si>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</si>
  <si>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</si>
  <si>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</si>
  <si>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</si>
  <si>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</si>
  <si>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</si>
  <si>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</si>
  <si>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</si>
  <si>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</si>
  <si>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</si>
  <si>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</si>
  <si>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</si>
  <si>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</si>
  <si>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</si>
  <si>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</si>
  <si>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</si>
  <si>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</si>
  <si>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</si>
  <si>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</si>
  <si>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</si>
  <si>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</si>
  <si>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</si>
  <si>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</si>
  <si>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</si>
  <si>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</si>
  <si>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</si>
  <si>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</si>
  <si>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</si>
  <si>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</si>
  <si>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</si>
  <si>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</si>
  <si>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</si>
  <si>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</si>
  <si>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</si>
  <si>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</si>
  <si>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</si>
  <si>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</si>
  <si>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</si>
  <si>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</si>
  <si>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</si>
  <si>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</si>
  <si>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</si>
  <si>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</si>
  <si>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</si>
  <si>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</si>
  <si>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</si>
  <si>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</si>
  <si>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</si>
  <si>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</si>
  <si>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</si>
  <si>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</si>
  <si>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</si>
  <si>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</si>
  <si>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</si>
  <si>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</si>
  <si>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</si>
  <si>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</si>
  <si>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</si>
  <si>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</si>
  <si>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</si>
  <si>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</si>
  <si>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</si>
  <si>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</si>
  <si>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</si>
  <si>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</si>
  <si>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</si>
  <si>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</si>
  <si>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</si>
  <si>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</si>
  <si>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</si>
  <si>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</si>
  <si>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</si>
  <si>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</si>
  <si>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</si>
  <si>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</si>
  <si>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</si>
  <si>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</si>
  <si>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</si>
  <si>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</si>
  <si>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</si>
  <si>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</si>
  <si>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</si>
  <si>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</si>
  <si>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</si>
  <si>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</si>
  <si>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</si>
  <si>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</si>
  <si>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</si>
  <si>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</si>
  <si>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</si>
  <si>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</si>
  <si>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</si>
  <si>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</si>
  <si>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</si>
  <si>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</si>
  <si>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</si>
  <si>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</si>
  <si>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</si>
  <si>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</si>
  <si>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</si>
  <si>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</si>
  <si>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</si>
  <si>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</si>
  <si>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</si>
  <si>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</si>
  <si>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</si>
  <si>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</si>
  <si>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</si>
  <si>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</si>
  <si>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</si>
  <si>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</si>
  <si>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</si>
  <si>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</si>
  <si>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</si>
  <si>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</si>
  <si>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</si>
  <si>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</si>
  <si>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</si>
  <si>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</si>
  <si>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</si>
  <si>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</si>
  <si>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</si>
  <si>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</si>
  <si>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</si>
  <si>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</si>
  <si>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</si>
  <si>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</si>
  <si>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</si>
  <si>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</si>
  <si>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</si>
  <si>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</si>
  <si>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</si>
  <si>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</si>
  <si>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</si>
  <si>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</si>
  <si>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</si>
  <si>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</si>
  <si>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</si>
  <si>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</si>
  <si>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</si>
  <si>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</si>
  <si>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</si>
  <si>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</si>
  <si>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</si>
  <si>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</si>
  <si>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</si>
  <si>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</si>
  <si>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</si>
  <si>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</si>
  <si>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</si>
  <si>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</si>
  <si>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</si>
  <si>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</si>
  <si>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</si>
  <si>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</si>
  <si>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</si>
  <si>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</si>
  <si>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</si>
  <si>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</si>
  <si>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</si>
  <si>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</si>
  <si>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</si>
  <si>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</si>
  <si>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</si>
  <si>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</si>
  <si>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</si>
  <si>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</si>
  <si>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</si>
  <si>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</si>
  <si>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</si>
  <si>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</si>
  <si>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</si>
  <si>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</si>
  <si>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</si>
  <si>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</si>
  <si>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</si>
  <si>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</si>
  <si>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</si>
  <si>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</si>
  <si>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</si>
  <si>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</si>
  <si>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</si>
  <si>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</si>
  <si>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</si>
  <si>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</si>
  <si>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</si>
  <si>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</si>
  <si>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</si>
  <si>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</si>
  <si>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</si>
  <si>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</si>
  <si>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</si>
  <si>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</si>
  <si>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</si>
  <si>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</si>
  <si>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</si>
  <si>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</si>
  <si>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</si>
  <si>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</si>
  <si>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</si>
  <si>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</si>
  <si>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</si>
  <si>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</si>
  <si>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</si>
  <si>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</si>
  <si>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</si>
  <si>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</si>
  <si>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</si>
  <si>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</si>
  <si>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</si>
  <si>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</si>
  <si>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</si>
  <si>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</si>
  <si>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</si>
  <si>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</si>
  <si>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</si>
  <si>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</si>
  <si>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</si>
  <si>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</si>
  <si>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</si>
  <si>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</si>
  <si>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</si>
  <si>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</si>
  <si>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</si>
  <si>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</si>
  <si>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</si>
  <si>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</si>
  <si>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</si>
  <si>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</si>
  <si>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</si>
  <si>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</si>
  <si>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</si>
  <si>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</si>
  <si>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</si>
  <si>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</si>
  <si>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</si>
  <si>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</si>
  <si>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</si>
  <si>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</si>
  <si>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</si>
  <si>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</si>
  <si>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</si>
  <si>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</si>
  <si>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</si>
  <si>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</si>
  <si>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</si>
  <si>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</si>
  <si>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</si>
  <si>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</si>
  <si>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</si>
  <si>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</si>
  <si>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</si>
  <si>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</si>
  <si>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</si>
  <si>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</si>
  <si>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</si>
  <si>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</si>
  <si>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</si>
  <si>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</si>
  <si>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</si>
  <si>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</si>
  <si>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</si>
  <si>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</si>
  <si>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</si>
  <si>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</si>
  <si>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</si>
  <si>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</si>
  <si>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</si>
  <si>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</si>
  <si>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</si>
  <si>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</si>
  <si>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</si>
  <si>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</si>
  <si>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</si>
  <si>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</si>
  <si>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</si>
  <si>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</si>
  <si>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</si>
  <si>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</si>
  <si>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</si>
  <si>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</si>
  <si>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</si>
  <si>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</si>
  <si>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</si>
  <si>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</si>
  <si>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</si>
  <si>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</si>
  <si>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</si>
  <si>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</si>
  <si>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</si>
  <si>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</si>
  <si>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</si>
  <si>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</si>
  <si>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</si>
  <si>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</si>
  <si>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</si>
  <si>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</si>
  <si>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</si>
  <si>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</si>
  <si>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</si>
  <si>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</si>
  <si>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</si>
  <si>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</si>
  <si>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</si>
  <si>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</si>
  <si>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</si>
  <si>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</si>
  <si>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</si>
  <si>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</si>
  <si>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</si>
  <si>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</si>
  <si>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</si>
  <si>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</si>
  <si>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</si>
  <si>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</si>
  <si>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</si>
  <si>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</si>
  <si>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</si>
  <si>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</si>
  <si>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</si>
  <si>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</si>
  <si>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</si>
  <si>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</si>
  <si>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</si>
  <si>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</si>
  <si>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</si>
  <si>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</si>
  <si>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</si>
  <si>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</si>
  <si>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</si>
  <si>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</si>
  <si>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</si>
  <si>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</si>
  <si>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</si>
  <si>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</si>
  <si>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</si>
  <si>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</si>
  <si>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</si>
  <si>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</si>
  <si>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</si>
  <si>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</si>
  <si>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</si>
  <si>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</si>
  <si>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</si>
  <si>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</si>
  <si>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</si>
  <si>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</si>
  <si>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</si>
  <si>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</si>
  <si>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</si>
  <si>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</si>
  <si>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</si>
  <si>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</si>
  <si>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</si>
  <si>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</si>
  <si>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</si>
  <si>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</si>
  <si>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</si>
  <si>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</si>
  <si>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</si>
  <si>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</si>
  <si>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</si>
  <si>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</si>
  <si>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</si>
  <si>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</si>
  <si>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</si>
  <si>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</si>
  <si>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</si>
  <si>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</si>
  <si>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</si>
  <si>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</si>
  <si>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</si>
  <si>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</si>
  <si>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</si>
  <si>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</si>
  <si>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</si>
  <si>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</si>
  <si>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</si>
  <si>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</si>
  <si>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</si>
  <si>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</si>
  <si>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</si>
  <si>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</si>
  <si>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</si>
  <si>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</si>
  <si>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</si>
  <si>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</si>
  <si>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</si>
  <si>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</si>
  <si>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</si>
  <si>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</si>
  <si>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</si>
  <si>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</si>
  <si>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</si>
  <si>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</si>
  <si>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</si>
  <si>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</si>
  <si>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</si>
  <si>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</si>
  <si>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</si>
  <si>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</si>
  <si>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</si>
  <si>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</si>
  <si>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</si>
  <si>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</si>
  <si>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</si>
  <si>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</si>
  <si>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</si>
  <si>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</si>
  <si>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</si>
  <si>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</si>
  <si>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</si>
  <si>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</si>
  <si>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</si>
  <si>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</si>
  <si>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</si>
  <si>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</si>
  <si>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</si>
  <si>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</si>
  <si>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</si>
  <si>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</si>
  <si>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</si>
  <si>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</si>
  <si>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</si>
  <si>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</si>
  <si>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</si>
  <si>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</si>
  <si>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</si>
  <si>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</si>
  <si>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</si>
  <si>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</si>
  <si>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</si>
  <si>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</si>
  <si>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</si>
  <si>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</si>
  <si>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</si>
  <si>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</si>
  <si>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</si>
  <si>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</si>
  <si>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</si>
  <si>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</si>
  <si>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</si>
  <si>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</si>
  <si>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</si>
  <si>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</si>
  <si>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</si>
  <si>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</si>
  <si>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</si>
  <si>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</si>
  <si>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</si>
  <si>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</si>
  <si>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</si>
  <si>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</si>
  <si>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</si>
  <si>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</si>
  <si>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</si>
  <si>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</si>
  <si>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</si>
  <si>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</si>
  <si>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</si>
  <si>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</si>
  <si>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</si>
  <si>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</si>
  <si>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</si>
  <si>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</si>
  <si>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</si>
  <si>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</si>
  <si>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</si>
  <si>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</si>
  <si>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</si>
  <si>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</si>
  <si>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</si>
  <si>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</si>
  <si>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</si>
  <si>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</si>
  <si>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</si>
  <si>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</si>
  <si>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</si>
  <si>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</si>
  <si>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</si>
  <si>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</si>
  <si>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</si>
  <si>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</si>
  <si>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</si>
  <si>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</si>
  <si>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</si>
  <si>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</si>
  <si>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</si>
  <si>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</si>
  <si>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</si>
  <si>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</si>
  <si>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</si>
  <si>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</si>
  <si>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</si>
  <si>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</si>
  <si>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</si>
  <si>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</si>
  <si>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</si>
  <si>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</si>
  <si>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</si>
  <si>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</si>
  <si>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</si>
  <si>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</si>
  <si>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</si>
  <si>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</si>
  <si>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</si>
  <si>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</si>
  <si>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</si>
  <si>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</si>
  <si>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</si>
  <si>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</si>
  <si>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</si>
  <si>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</si>
  <si>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</si>
  <si>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</si>
  <si>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</si>
  <si>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</si>
  <si>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</si>
  <si>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</si>
  <si>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</si>
  <si>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</si>
  <si>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</si>
  <si>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</si>
  <si>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</si>
  <si>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</si>
  <si>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</si>
  <si>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</si>
  <si>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</si>
  <si>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</si>
  <si>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</si>
  <si>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</si>
  <si>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</si>
  <si>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</si>
  <si>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</si>
  <si>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</si>
  <si>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</si>
  <si>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</si>
  <si>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</si>
  <si>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</si>
  <si>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</si>
  <si>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</si>
  <si>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</si>
  <si>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</si>
  <si>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</si>
  <si>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</si>
  <si>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</si>
  <si>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</si>
  <si>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</si>
  <si>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</si>
  <si>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</si>
  <si>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</si>
  <si>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</si>
  <si>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</si>
  <si>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</si>
  <si>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</si>
  <si>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</si>
  <si>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</si>
  <si>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</si>
  <si>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</si>
  <si>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</si>
  <si>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</si>
  <si>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</si>
  <si>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</si>
  <si>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</si>
  <si>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</si>
  <si>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</si>
  <si>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</si>
  <si>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</si>
  <si>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</si>
  <si>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</si>
  <si>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</si>
  <si>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</si>
  <si>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</si>
  <si>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</si>
  <si>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</si>
  <si>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</si>
  <si>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</si>
  <si>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</si>
  <si>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</si>
  <si>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</si>
  <si>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</si>
  <si>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</si>
  <si>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</si>
  <si>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</si>
  <si>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</si>
  <si>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</si>
  <si>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</si>
  <si>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</si>
  <si>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</si>
  <si>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</si>
  <si>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</si>
  <si>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</si>
  <si>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</si>
  <si>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</si>
  <si>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</si>
  <si>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</si>
  <si>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</si>
  <si>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</si>
  <si>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</si>
  <si>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</si>
  <si>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</si>
  <si>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</si>
  <si>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</si>
  <si>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</si>
  <si>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</si>
  <si>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</si>
  <si>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</si>
  <si>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</si>
  <si>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</si>
  <si>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</si>
  <si>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</si>
  <si>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</si>
  <si>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</si>
  <si>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</si>
  <si>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</si>
  <si>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</si>
  <si>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</si>
  <si>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</si>
  <si>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</si>
  <si>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</si>
  <si>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</si>
  <si>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</si>
  <si>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</si>
  <si>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</si>
  <si>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</si>
  <si>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</si>
  <si>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</si>
  <si>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</si>
  <si>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</si>
  <si>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</si>
  <si>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</si>
  <si>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</si>
  <si>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</si>
  <si>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</si>
  <si>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</si>
  <si>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</si>
  <si>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</si>
  <si>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</si>
  <si>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</si>
  <si>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</si>
  <si>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</si>
  <si>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</si>
  <si>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</si>
  <si>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</si>
  <si>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</si>
  <si>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</si>
  <si>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</si>
  <si>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</si>
  <si>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</si>
  <si>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</si>
  <si>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</si>
  <si>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</si>
  <si>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</si>
  <si>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</si>
  <si>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</si>
  <si>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</si>
  <si>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</si>
  <si>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</si>
  <si>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</si>
  <si>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</si>
  <si>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</si>
  <si>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</si>
  <si>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</si>
  <si>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</si>
  <si>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</si>
  <si>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</si>
  <si>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</si>
  <si>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</si>
  <si>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</si>
  <si>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</si>
  <si>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</si>
  <si>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</si>
  <si>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</si>
  <si>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</si>
  <si>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</si>
  <si>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</si>
  <si>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</si>
  <si>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</si>
  <si>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</si>
  <si>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</si>
  <si>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</si>
  <si>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</si>
  <si>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</si>
  <si>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</si>
  <si>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</si>
  <si>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</si>
  <si>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</si>
  <si>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</si>
  <si>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</si>
  <si>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</si>
  <si>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</si>
  <si>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</si>
  <si>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</si>
  <si>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</si>
  <si>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</si>
  <si>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</si>
  <si>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</si>
  <si>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</si>
  <si>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</si>
  <si>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</si>
  <si>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</si>
  <si>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</si>
  <si>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</si>
  <si>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</si>
  <si>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</si>
  <si>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</si>
  <si>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</si>
  <si>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</si>
  <si>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</si>
  <si>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</si>
  <si>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</si>
  <si>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</si>
  <si>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</si>
  <si>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</si>
  <si>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</si>
  <si>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</si>
  <si>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</si>
  <si>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</si>
  <si>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</si>
  <si>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</si>
  <si>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</si>
  <si>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</si>
  <si>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</si>
  <si>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</si>
  <si>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</si>
  <si>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</si>
  <si>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</si>
  <si>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</si>
  <si>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</si>
  <si>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</si>
  <si>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</si>
  <si>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</si>
  <si>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</si>
  <si>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</si>
  <si>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</si>
  <si>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</si>
  <si>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</si>
  <si>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</si>
  <si>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</si>
  <si>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</si>
  <si>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</si>
  <si>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</si>
  <si>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</si>
  <si>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</si>
  <si>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</si>
  <si>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</si>
  <si>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</si>
  <si>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</si>
  <si>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</si>
  <si>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</si>
  <si>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</si>
  <si>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</si>
  <si>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</si>
  <si>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</si>
  <si>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</si>
  <si>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</si>
  <si>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</si>
  <si>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</si>
  <si>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</si>
  <si>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</si>
  <si>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</si>
  <si>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</si>
  <si>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</si>
  <si>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</si>
  <si>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</si>
  <si>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</si>
  <si>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</si>
  <si>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</si>
  <si>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</si>
  <si>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</si>
  <si>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</si>
  <si>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</si>
  <si>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</si>
  <si>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</si>
  <si>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</si>
  <si>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</si>
  <si>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</si>
  <si>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</si>
  <si>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</si>
  <si>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</si>
  <si>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</si>
  <si>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</si>
  <si>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</si>
  <si>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</si>
  <si>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</si>
  <si>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</si>
  <si>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</si>
  <si>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</si>
  <si>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</si>
  <si>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</si>
  <si>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</si>
  <si>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</si>
  <si>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</si>
  <si>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</si>
  <si>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</si>
  <si>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</si>
  <si>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</si>
  <si>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</si>
  <si>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</si>
  <si>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</si>
  <si>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</si>
  <si>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</si>
  <si>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</si>
  <si>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</si>
  <si>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</si>
  <si>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</si>
  <si>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</si>
  <si>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</si>
  <si>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</si>
  <si>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</si>
  <si>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</si>
  <si>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</si>
  <si>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</si>
  <si>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</si>
  <si>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</si>
  <si>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</si>
  <si>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</si>
  <si>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</si>
  <si>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</si>
  <si>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</si>
  <si>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</si>
  <si>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</si>
  <si>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</si>
  <si>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</si>
  <si>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</si>
  <si>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</si>
  <si>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</si>
  <si>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</si>
  <si>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</si>
  <si>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</si>
  <si>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</si>
  <si>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</si>
  <si>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</si>
  <si>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</si>
  <si>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</si>
  <si>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</si>
  <si>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</si>
  <si>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</si>
  <si>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</si>
  <si>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</si>
  <si>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</si>
  <si>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</si>
  <si>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</si>
  <si>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</si>
  <si>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</si>
  <si>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</si>
  <si>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</si>
  <si>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</si>
  <si>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</si>
  <si>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</si>
  <si>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</si>
  <si>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</si>
  <si>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</si>
  <si>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</si>
  <si>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</si>
  <si>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</si>
  <si>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</si>
  <si>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</si>
  <si>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</si>
  <si>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</si>
  <si>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</si>
  <si>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</si>
  <si>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</si>
  <si>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</si>
  <si>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</si>
  <si>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</si>
  <si>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</si>
  <si>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</si>
  <si>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</si>
  <si>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</si>
  <si>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</si>
  <si>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</si>
  <si>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</si>
  <si>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</si>
  <si>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</si>
  <si>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</si>
  <si>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</si>
  <si>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</si>
  <si>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</si>
  <si>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</si>
  <si>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</si>
  <si>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</si>
  <si>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</si>
  <si>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</si>
  <si>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</si>
  <si>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</si>
  <si>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</si>
  <si>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</si>
  <si>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</si>
  <si>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</si>
  <si>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</si>
  <si>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</si>
  <si>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</si>
  <si>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</si>
  <si>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</si>
  <si>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</si>
  <si>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</si>
  <si>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</si>
  <si>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</si>
  <si>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</si>
  <si>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</si>
  <si>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</si>
  <si>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</si>
  <si>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</si>
  <si>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</si>
  <si>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</si>
  <si>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</si>
  <si>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</si>
  <si>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</si>
  <si>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</si>
  <si>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</si>
  <si>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</si>
  <si>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</si>
  <si>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</si>
  <si>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</si>
  <si>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</si>
  <si>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</si>
  <si>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</si>
  <si>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</si>
  <si>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</si>
  <si>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</si>
  <si>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</si>
  <si>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</si>
  <si>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</si>
  <si>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</si>
  <si>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</si>
  <si>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</si>
  <si>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</si>
  <si>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</si>
  <si>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</si>
  <si>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</si>
  <si>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</si>
  <si>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</si>
  <si>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</si>
  <si>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</si>
  <si>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</si>
  <si>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</si>
  <si>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</si>
  <si>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</si>
  <si>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</si>
  <si>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</si>
  <si>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</si>
  <si>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</si>
  <si>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</si>
  <si>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</si>
  <si>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</si>
  <si>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</si>
  <si>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</si>
  <si>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</si>
  <si>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</si>
  <si>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</si>
  <si>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</si>
  <si>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</si>
  <si>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</si>
  <si>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</si>
  <si>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</si>
  <si>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</si>
  <si>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</si>
  <si>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</si>
  <si>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</si>
  <si>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</si>
  <si>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</si>
  <si>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</si>
  <si>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</si>
  <si>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</si>
  <si>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</si>
  <si>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</si>
  <si>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</si>
  <si>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</si>
  <si>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</si>
  <si>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</si>
  <si>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</si>
  <si>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</si>
  <si>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</si>
  <si>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</si>
  <si>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</si>
  <si>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</si>
  <si>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</si>
  <si>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</si>
  <si>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</si>
  <si>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</si>
  <si>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</si>
  <si>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</si>
  <si>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</si>
  <si>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</si>
  <si>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</si>
  <si>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</si>
  <si>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</si>
  <si>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</si>
  <si>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</si>
  <si>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</si>
  <si>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</si>
  <si>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</si>
  <si>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</si>
  <si>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</si>
  <si>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</si>
  <si>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</si>
  <si>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</si>
  <si>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</si>
  <si>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</si>
  <si>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</si>
  <si>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</si>
  <si>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</si>
  <si>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</si>
  <si>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</si>
  <si>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</si>
  <si>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</si>
  <si>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</si>
  <si>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</si>
  <si>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</si>
  <si>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</si>
  <si>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</si>
  <si>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</si>
  <si>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</si>
  <si>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</si>
  <si>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</si>
  <si>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</si>
  <si>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</si>
  <si>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</si>
  <si>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</si>
  <si>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</si>
  <si>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</si>
  <si>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</si>
  <si>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</si>
  <si>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</si>
  <si>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</si>
  <si>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</si>
  <si>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</si>
  <si>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</si>
  <si>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</si>
  <si>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</si>
  <si>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</si>
  <si>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</si>
  <si>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</si>
  <si>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</si>
  <si>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</si>
  <si>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</si>
  <si>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</si>
  <si>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</si>
  <si>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</si>
  <si>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</si>
  <si>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</si>
  <si>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</si>
  <si>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</si>
  <si>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</si>
  <si>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</si>
  <si>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</si>
  <si>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</si>
  <si>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</si>
  <si>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</si>
  <si>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</si>
  <si>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</si>
  <si>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</si>
  <si>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</si>
  <si>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</si>
  <si>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</si>
  <si>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</si>
  <si>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</si>
  <si>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</si>
  <si>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</si>
  <si>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</si>
  <si>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</si>
  <si>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</si>
  <si>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</si>
  <si>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</si>
  <si>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</si>
  <si>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</si>
  <si>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</si>
  <si>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</si>
  <si>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</si>
  <si>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</si>
  <si>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</si>
  <si>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</si>
  <si>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</si>
  <si>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</si>
  <si>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</si>
  <si>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</si>
  <si>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</si>
  <si>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</si>
  <si>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</si>
  <si>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</si>
  <si>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</si>
  <si>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</si>
  <si>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</si>
  <si>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</si>
  <si>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</si>
  <si>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</si>
  <si>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</si>
  <si>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</si>
  <si>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</si>
  <si>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</si>
  <si>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</si>
  <si>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</si>
  <si>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</si>
  <si>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</si>
  <si>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</si>
  <si>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</si>
  <si>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</si>
  <si>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</si>
  <si>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</si>
  <si>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</si>
  <si>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</si>
  <si>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</si>
  <si>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</si>
  <si>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</si>
  <si>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</si>
  <si>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</si>
  <si>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</si>
  <si>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</si>
  <si>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</si>
  <si>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</si>
  <si>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</si>
  <si>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</si>
  <si>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</si>
  <si>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</si>
  <si>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</si>
  <si>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</si>
  <si>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</si>
  <si>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</si>
  <si>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</si>
  <si>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</si>
  <si>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</si>
  <si>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</si>
  <si>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</si>
  <si>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</si>
  <si>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</si>
  <si>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</si>
  <si>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</si>
  <si>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</si>
  <si>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</si>
  <si>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</si>
  <si>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</si>
  <si>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</si>
  <si>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</si>
  <si>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</si>
  <si>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</si>
  <si>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</si>
  <si>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</si>
  <si>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</si>
  <si>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</si>
  <si>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</si>
  <si>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</si>
  <si>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</si>
  <si>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</si>
  <si>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</si>
  <si>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</si>
  <si>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</si>
  <si>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</si>
  <si>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</si>
  <si>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</si>
  <si>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</si>
  <si>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</si>
  <si>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</si>
  <si>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</si>
  <si>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</si>
  <si>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</si>
  <si>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</si>
  <si>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</si>
  <si>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</si>
  <si>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</si>
  <si>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</si>
  <si>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</si>
  <si>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</si>
  <si>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</si>
  <si>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</si>
  <si>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</si>
  <si>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</si>
  <si>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</si>
  <si>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</si>
  <si>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</si>
  <si>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</si>
  <si>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</si>
  <si>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</si>
  <si>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</si>
  <si>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</si>
  <si>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</si>
  <si>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</si>
  <si>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</si>
  <si>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</si>
  <si>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</si>
  <si>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</si>
  <si>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</si>
  <si>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</si>
  <si>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</si>
  <si>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</si>
  <si>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</si>
  <si>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</si>
  <si>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</si>
  <si>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</si>
  <si>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</si>
  <si>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</si>
  <si>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</si>
  <si>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</si>
  <si>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</si>
  <si>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</si>
  <si>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</si>
  <si>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</si>
  <si>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</si>
  <si>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</si>
  <si>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</si>
  <si>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</si>
  <si>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</si>
  <si>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</si>
  <si>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</si>
  <si>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</si>
  <si>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</si>
  <si>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</si>
  <si>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</si>
  <si>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</si>
  <si>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</si>
  <si>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</si>
  <si>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</si>
  <si>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</si>
  <si>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</si>
  <si>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</si>
  <si>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</si>
  <si>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</si>
  <si>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</si>
  <si>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</si>
  <si>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</si>
  <si>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</si>
  <si>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</si>
  <si>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</si>
  <si>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</si>
  <si>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</si>
  <si>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</si>
  <si>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</si>
  <si>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</si>
  <si>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</si>
  <si>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</si>
  <si>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</si>
  <si>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</si>
  <si>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</si>
  <si>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</si>
  <si>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</si>
  <si>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</si>
  <si>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</si>
  <si>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</si>
  <si>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</si>
  <si>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</si>
  <si>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</si>
  <si>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</si>
  <si>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</si>
  <si>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</si>
  <si>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</si>
  <si>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</si>
  <si>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</si>
  <si>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</si>
  <si>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</si>
  <si>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</si>
  <si>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</si>
  <si>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</si>
  <si>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</si>
  <si>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</si>
  <si>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</si>
  <si>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</si>
  <si>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</si>
  <si>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</si>
  <si>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</si>
  <si>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</si>
  <si>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</si>
  <si>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</si>
  <si>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</si>
  <si>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</si>
  <si>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</si>
  <si>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</si>
  <si>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</si>
  <si>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</si>
  <si>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</si>
  <si>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</si>
  <si>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</si>
  <si>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</si>
  <si>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</si>
  <si>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</si>
  <si>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</si>
  <si>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</si>
  <si>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</si>
  <si>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</si>
  <si>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</si>
  <si>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</si>
  <si>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</si>
  <si>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</si>
  <si>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</si>
  <si>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</si>
  <si>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</si>
  <si>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</si>
  <si>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</si>
  <si>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</si>
  <si>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</si>
  <si>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</si>
  <si>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</si>
  <si>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</si>
  <si>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</si>
  <si>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</si>
  <si>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</si>
  <si>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</si>
  <si>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</si>
  <si>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</si>
  <si>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</si>
  <si>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</si>
  <si>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</si>
  <si>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</si>
  <si>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</si>
  <si>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</si>
  <si>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</si>
  <si>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</si>
  <si>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</si>
  <si>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</si>
  <si>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</si>
  <si>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</si>
  <si>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</si>
  <si>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</si>
  <si>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</si>
  <si>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</si>
  <si>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</si>
  <si>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</si>
  <si>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</si>
  <si>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</si>
  <si>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</si>
  <si>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</si>
  <si>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</si>
  <si>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</si>
  <si>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</si>
  <si>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</si>
  <si>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</si>
  <si>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</si>
  <si>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</si>
  <si>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</si>
  <si>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</si>
  <si>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</si>
  <si>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</si>
  <si>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</si>
  <si>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</si>
  <si>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</si>
  <si>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</si>
  <si>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</si>
  <si>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</si>
  <si>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</si>
  <si>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</si>
  <si>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</si>
  <si>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</si>
  <si>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</si>
  <si>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</si>
  <si>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</si>
  <si>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</si>
  <si>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</si>
  <si>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</si>
  <si>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</si>
  <si>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</si>
  <si>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</si>
  <si>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</si>
  <si>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</si>
  <si>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</si>
  <si>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</si>
  <si>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</si>
  <si>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</si>
  <si>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</si>
  <si>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</si>
  <si>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</si>
  <si>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</si>
  <si>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</si>
  <si>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</si>
  <si>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</si>
  <si>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</si>
  <si>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</si>
  <si>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</si>
  <si>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</si>
  <si>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</si>
  <si>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</si>
  <si>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</si>
  <si>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</si>
  <si>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</si>
  <si>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</si>
  <si>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</si>
  <si>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</si>
  <si>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</si>
  <si>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</si>
  <si>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</si>
  <si>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</si>
  <si>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</si>
  <si>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</si>
  <si>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</si>
  <si>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</si>
  <si>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</si>
  <si>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</si>
  <si>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</si>
  <si>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</si>
  <si>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</si>
  <si>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</si>
  <si>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</si>
  <si>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</si>
  <si>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</si>
  <si>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</si>
  <si>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</si>
  <si>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</si>
  <si>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</si>
  <si>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</si>
  <si>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</si>
  <si>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</si>
  <si>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</si>
  <si>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</si>
  <si>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</si>
  <si>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</si>
  <si>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</si>
  <si>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</si>
  <si>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</si>
  <si>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</si>
  <si>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</si>
  <si>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</si>
  <si>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</si>
  <si>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</si>
  <si>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</si>
  <si>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</si>
  <si>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</si>
  <si>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</si>
  <si>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</si>
  <si>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</si>
  <si>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</si>
  <si>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</si>
  <si>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</si>
  <si>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</si>
  <si>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</si>
  <si>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</si>
  <si>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</si>
  <si>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</si>
  <si>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</si>
  <si>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</si>
  <si>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</si>
  <si>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</si>
  <si>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</si>
  <si>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</si>
  <si>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</si>
  <si>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</si>
  <si>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</si>
  <si>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</si>
  <si>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</si>
  <si>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</si>
  <si>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</si>
  <si>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</si>
  <si>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</si>
  <si>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</si>
  <si>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</si>
  <si>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</si>
  <si>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</si>
  <si>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</si>
  <si>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</si>
  <si>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</si>
  <si>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</si>
  <si>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</si>
  <si>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</si>
  <si>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</si>
  <si>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</si>
  <si>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</si>
  <si>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</si>
  <si>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</si>
  <si>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</si>
  <si>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</si>
  <si>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</si>
  <si>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</si>
  <si>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</si>
  <si>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</si>
  <si>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</si>
  <si>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</si>
  <si>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</si>
  <si>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</si>
  <si>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</si>
  <si>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</si>
  <si>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</si>
  <si>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</si>
  <si>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</si>
  <si>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</si>
  <si>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</si>
  <si>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</si>
  <si>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</si>
  <si>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</si>
  <si>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</si>
  <si>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</si>
  <si>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</si>
  <si>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</si>
  <si>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</si>
  <si>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</si>
  <si>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</si>
  <si>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</si>
  <si>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</si>
  <si>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</si>
  <si>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</si>
  <si>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</si>
  <si>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</si>
  <si>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</si>
  <si>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</si>
  <si>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</si>
  <si>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</si>
  <si>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</si>
  <si>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</si>
  <si>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</si>
  <si>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</si>
  <si>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</si>
  <si>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</si>
  <si>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</si>
  <si>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</si>
  <si>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</si>
  <si>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</si>
  <si>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</si>
  <si>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</si>
  <si>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</si>
  <si>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</si>
  <si>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</si>
  <si>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</si>
  <si>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</si>
  <si>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</si>
  <si>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</si>
  <si>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</si>
  <si>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</si>
  <si>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</si>
  <si>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</si>
  <si>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</si>
  <si>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</si>
  <si>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</si>
  <si>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</si>
  <si>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</si>
  <si>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</si>
  <si>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</si>
  <si>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</si>
  <si>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</si>
  <si>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</si>
  <si>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</si>
  <si>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</si>
  <si>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</si>
  <si>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</si>
  <si>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</si>
  <si>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</si>
  <si>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</si>
  <si>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</si>
  <si>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</si>
  <si>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</si>
  <si>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</si>
  <si>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</si>
  <si>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</si>
  <si>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</si>
  <si>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</si>
  <si>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</si>
  <si>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</si>
  <si>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</si>
  <si>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</si>
  <si>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</si>
  <si>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</si>
  <si>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</si>
  <si>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</si>
  <si>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</si>
  <si>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</si>
  <si>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</si>
  <si>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</si>
  <si>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</si>
  <si>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</si>
  <si>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</si>
  <si>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</si>
  <si>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</si>
  <si>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</si>
  <si>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</si>
  <si>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</si>
  <si>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</si>
  <si>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</si>
  <si>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</si>
  <si>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</si>
  <si>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</si>
  <si>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</si>
  <si>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</si>
  <si>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</si>
  <si>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</si>
  <si>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</si>
  <si>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</si>
  <si>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</si>
  <si>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</si>
  <si>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</si>
  <si>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</si>
  <si>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</si>
  <si>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</si>
  <si>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</si>
  <si>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</si>
  <si>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</si>
  <si>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</si>
  <si>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</si>
  <si>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</si>
  <si>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</si>
  <si>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</si>
  <si>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</si>
  <si>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</si>
  <si>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</si>
  <si>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</si>
  <si>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</si>
  <si>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</si>
  <si>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</si>
  <si>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</si>
  <si>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</si>
  <si>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</si>
  <si>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</si>
  <si>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</si>
  <si>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</si>
  <si>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</si>
  <si>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</si>
  <si>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</si>
  <si>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</si>
  <si>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</si>
  <si>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</si>
  <si>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</si>
  <si>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</si>
  <si>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</si>
  <si>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</si>
  <si>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</si>
  <si>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</si>
  <si>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</si>
  <si>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</si>
  <si>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</si>
  <si>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</si>
  <si>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</si>
  <si>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</si>
  <si>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</si>
  <si>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</si>
  <si>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</si>
  <si>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</si>
  <si>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</si>
  <si>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</si>
  <si>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</si>
  <si>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</si>
  <si>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</si>
  <si>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</si>
  <si>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</si>
  <si>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</si>
  <si>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</si>
  <si>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</si>
  <si>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</si>
  <si>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</si>
  <si>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</si>
  <si>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</si>
  <si>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</si>
  <si>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</si>
  <si>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</si>
  <si>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</si>
  <si>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</si>
  <si>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</si>
  <si>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</si>
  <si>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</si>
  <si>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</si>
  <si>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</si>
  <si>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</si>
  <si>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</si>
  <si>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</si>
  <si>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</si>
  <si>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</si>
  <si>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</si>
  <si>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</si>
  <si>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</si>
  <si>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</si>
  <si>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</si>
  <si>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</si>
  <si>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</si>
  <si>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</si>
  <si>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</si>
  <si>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</si>
  <si>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</si>
  <si>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</si>
  <si>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</si>
  <si>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</si>
  <si>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</si>
  <si>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</si>
  <si>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</si>
  <si>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</si>
  <si>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</si>
  <si>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</si>
  <si>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</si>
  <si>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</si>
  <si>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</si>
  <si>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</si>
  <si>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</si>
  <si>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</si>
  <si>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</si>
  <si>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</si>
  <si>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</si>
  <si>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</si>
  <si>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</si>
  <si>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</si>
  <si>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</si>
  <si>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</si>
  <si>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</si>
  <si>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</si>
  <si>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</si>
  <si>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</si>
  <si>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</si>
  <si>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</si>
  <si>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</si>
  <si>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</si>
  <si>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</si>
  <si>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</si>
  <si>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</si>
  <si>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</si>
  <si>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</si>
  <si>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</si>
  <si>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</si>
  <si>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</si>
  <si>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</si>
  <si>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</si>
  <si>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</si>
  <si>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</si>
  <si>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</si>
  <si>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</si>
  <si>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</si>
  <si>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</si>
  <si>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</si>
  <si>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</si>
  <si>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</si>
  <si>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</si>
  <si>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</si>
  <si>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</si>
  <si>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</si>
  <si>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</si>
  <si>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</si>
  <si>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</si>
  <si>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</si>
  <si>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</si>
  <si>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</si>
  <si>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</si>
  <si>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</si>
  <si>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</si>
  <si>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</si>
  <si>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</si>
  <si>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</si>
  <si>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</si>
  <si>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</si>
  <si>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</si>
  <si>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</si>
  <si>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</si>
  <si>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</si>
  <si>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</si>
  <si>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</si>
  <si>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</si>
  <si>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</si>
  <si>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</si>
  <si>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</si>
  <si>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</si>
  <si>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</si>
  <si>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</si>
  <si>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</si>
  <si>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</si>
  <si>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</si>
  <si>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</si>
  <si>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</si>
  <si>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</si>
  <si>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</si>
  <si>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</si>
  <si>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</si>
  <si>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</si>
  <si>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</si>
  <si>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</si>
  <si>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</si>
  <si>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</si>
  <si>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</si>
  <si>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</si>
  <si>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</si>
  <si>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</si>
  <si>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</si>
  <si>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</si>
  <si>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</si>
  <si>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</si>
  <si>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</si>
  <si>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</si>
  <si>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</si>
  <si>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</si>
  <si>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</si>
  <si>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</si>
  <si>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</si>
  <si>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</si>
  <si>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</si>
  <si>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</si>
  <si>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</si>
  <si>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</si>
  <si>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</si>
  <si>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</si>
  <si>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</si>
  <si>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</si>
  <si>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</si>
  <si>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</si>
  <si>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</si>
  <si>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</si>
  <si>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</si>
  <si>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</si>
  <si>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</si>
  <si>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</si>
  <si>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</si>
  <si>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</si>
  <si>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</si>
  <si>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</si>
  <si>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</si>
  <si>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</si>
  <si>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</si>
  <si>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</si>
  <si>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</si>
  <si>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</si>
  <si>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</si>
  <si>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</si>
  <si>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</si>
  <si>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</si>
  <si>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</si>
  <si>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</si>
  <si>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</si>
  <si>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</si>
  <si>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</si>
  <si>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</si>
  <si>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</si>
  <si>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</si>
  <si>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</si>
  <si>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</si>
  <si>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</si>
  <si>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</si>
  <si>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</si>
  <si>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</si>
  <si>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</si>
  <si>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</si>
  <si>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</si>
  <si>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</si>
  <si>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</si>
  <si>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</si>
  <si>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</si>
  <si>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</si>
  <si>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</si>
  <si>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</si>
  <si>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</si>
  <si>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</si>
  <si>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</si>
  <si>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</si>
  <si>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</si>
  <si>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</si>
  <si>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</si>
  <si>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</si>
  <si>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</si>
  <si>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</si>
  <si>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</si>
  <si>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</si>
  <si>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</si>
  <si>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</si>
  <si>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</si>
  <si>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</si>
  <si>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</si>
  <si>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</si>
  <si>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</si>
  <si>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</si>
  <si>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</si>
  <si>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</si>
  <si>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</si>
  <si>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</si>
  <si>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</si>
  <si>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</si>
  <si>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</si>
  <si>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</si>
  <si>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</si>
  <si>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</si>
  <si>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</si>
  <si>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</si>
  <si>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</si>
  <si>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</si>
  <si>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</si>
  <si>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</si>
  <si>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</si>
  <si>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</si>
  <si>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</si>
  <si>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</si>
  <si>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</si>
  <si>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</si>
  <si>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</si>
  <si>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</si>
  <si>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</si>
  <si>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</si>
  <si>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</si>
  <si>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</si>
  <si>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</si>
  <si>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</si>
  <si>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</si>
  <si>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</si>
  <si>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</si>
  <si>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</si>
  <si>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</si>
  <si>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</si>
  <si>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</si>
  <si>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</si>
  <si>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</si>
  <si>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</si>
  <si>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</si>
  <si>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</si>
  <si>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</si>
  <si>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</si>
  <si>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</si>
  <si>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</si>
  <si>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</si>
  <si>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</si>
  <si>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</si>
  <si>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</si>
  <si>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</si>
  <si>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</si>
  <si>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</si>
  <si>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</si>
  <si>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</si>
  <si>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</si>
  <si>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</si>
  <si>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</si>
  <si>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</si>
  <si>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</si>
  <si>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</si>
  <si>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</si>
  <si>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</si>
  <si>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</si>
  <si>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</si>
  <si>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</si>
  <si>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</si>
  <si>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</si>
  <si>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</si>
  <si>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</si>
  <si>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</si>
  <si>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</si>
  <si>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</si>
  <si>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</si>
  <si>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</si>
  <si>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</si>
  <si>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</si>
  <si>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</si>
  <si>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</si>
  <si>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</si>
  <si>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</si>
  <si>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</si>
  <si>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</si>
  <si>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</si>
  <si>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</si>
  <si>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</si>
  <si>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</si>
  <si>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</si>
  <si>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</si>
  <si>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</si>
  <si>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</si>
  <si>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</si>
  <si>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</si>
  <si>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</si>
  <si>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</si>
  <si>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</si>
  <si>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</si>
  <si>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</si>
  <si>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</si>
  <si>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</si>
  <si>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</si>
  <si>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</si>
  <si>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</si>
  <si>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</si>
  <si>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</si>
  <si>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</si>
  <si>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</si>
  <si>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</si>
  <si>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</si>
  <si>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</si>
  <si>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</si>
  <si>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</si>
  <si>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</si>
  <si>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</si>
  <si>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</si>
  <si>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</si>
  <si>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</si>
  <si>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</si>
  <si>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</si>
  <si>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</si>
  <si>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</si>
  <si>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</si>
  <si>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</si>
  <si>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</si>
  <si>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</si>
  <si>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</si>
  <si>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</si>
  <si>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</si>
  <si>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</si>
  <si>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</si>
  <si>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</si>
  <si>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</si>
  <si>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</si>
  <si>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</si>
  <si>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</si>
  <si>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</si>
  <si>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</si>
  <si>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</si>
  <si>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</si>
  <si>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</si>
  <si>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</si>
  <si>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</si>
  <si>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</si>
  <si>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</si>
  <si>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</si>
  <si>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</si>
  <si>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</si>
  <si>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</si>
  <si>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</si>
  <si>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</si>
  <si>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</si>
  <si>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</si>
  <si>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</si>
  <si>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</si>
  <si>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</si>
  <si>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</si>
  <si>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</si>
  <si>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</si>
  <si>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</si>
  <si>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</si>
  <si>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</si>
  <si>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</si>
  <si>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</si>
  <si>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</si>
  <si>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</si>
  <si>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</si>
  <si>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</si>
  <si>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</si>
  <si>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</si>
  <si>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</si>
  <si>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</si>
  <si>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</si>
  <si>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</si>
  <si>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</si>
  <si>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</si>
  <si>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</si>
  <si>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</si>
  <si>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</si>
  <si>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</si>
  <si>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</si>
  <si>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</si>
  <si>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</si>
  <si>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</si>
  <si>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</si>
  <si>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</si>
  <si>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</si>
  <si>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</si>
  <si>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</si>
  <si>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</si>
  <si>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</si>
  <si>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</si>
  <si>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</si>
  <si>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</si>
  <si>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</si>
  <si>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</si>
  <si>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</si>
  <si>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</si>
  <si>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</si>
  <si>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</si>
  <si>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</si>
  <si>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</si>
  <si>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</si>
  <si>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</si>
  <si>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</si>
  <si>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</si>
  <si>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</si>
  <si>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</si>
  <si>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</si>
  <si>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</si>
  <si>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</si>
  <si>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</si>
  <si>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</si>
  <si>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</si>
  <si>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</si>
  <si>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</si>
  <si>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</si>
  <si>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</si>
  <si>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</si>
  <si>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</si>
  <si>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</si>
  <si>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</si>
  <si>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</si>
  <si>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</si>
  <si>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</si>
  <si>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</si>
  <si>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</si>
  <si>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</si>
  <si>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</si>
  <si>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</si>
  <si>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</si>
  <si>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</si>
  <si>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</si>
  <si>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</si>
  <si>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</si>
  <si>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</si>
  <si>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</si>
  <si>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</si>
  <si>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</si>
  <si>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</si>
  <si>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</si>
  <si>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</si>
  <si>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</si>
  <si>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</si>
  <si>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</si>
  <si>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</si>
  <si>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</si>
  <si>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</si>
  <si>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</si>
  <si>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</si>
  <si>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</si>
  <si>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</si>
  <si>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</si>
  <si>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</si>
  <si>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</si>
  <si>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</si>
  <si>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</si>
  <si>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</si>
  <si>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</si>
  <si>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</si>
  <si>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</si>
  <si>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</si>
  <si>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</si>
  <si>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</si>
  <si>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</si>
  <si>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</si>
  <si>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</si>
  <si>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</si>
  <si>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</si>
  <si>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</si>
  <si>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</si>
  <si>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</si>
  <si>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</si>
  <si>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</si>
  <si>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</si>
  <si>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</si>
  <si>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</si>
  <si>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</si>
  <si>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</si>
  <si>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</si>
  <si>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</si>
  <si>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</si>
  <si>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</si>
  <si>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</si>
  <si>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</si>
  <si>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</si>
  <si>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</si>
  <si>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</si>
  <si>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</si>
  <si>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</si>
  <si>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</si>
  <si>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</si>
  <si>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</si>
  <si>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</si>
  <si>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</si>
  <si>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</si>
  <si>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</si>
  <si>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</si>
  <si>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</si>
  <si>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</si>
  <si>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</si>
  <si>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</si>
  <si>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</si>
  <si>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</si>
  <si>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</si>
  <si>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</si>
  <si>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</si>
  <si>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</si>
  <si>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</si>
  <si>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</si>
  <si>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</si>
  <si>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</si>
  <si>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</si>
  <si>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</si>
  <si>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</si>
  <si>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</si>
  <si>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</si>
  <si>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</si>
  <si>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</si>
  <si>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</si>
  <si>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</si>
  <si>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</si>
  <si>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</si>
  <si>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</si>
  <si>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</si>
  <si>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</si>
  <si>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</si>
  <si>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</si>
  <si>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</si>
  <si>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</si>
  <si>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</si>
  <si>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</si>
  <si>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</si>
  <si>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</si>
  <si>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</si>
  <si>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</si>
  <si>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</si>
  <si>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</si>
  <si>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</si>
  <si>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</si>
  <si>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</si>
  <si>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</si>
  <si>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</si>
  <si>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</si>
  <si>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</si>
  <si>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</si>
  <si>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</si>
  <si>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</si>
  <si>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</si>
  <si>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</si>
  <si>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</si>
  <si>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</si>
  <si>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</si>
  <si>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</si>
  <si>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</si>
  <si>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</si>
  <si>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</si>
  <si>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</si>
  <si>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</si>
  <si>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</si>
  <si>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</si>
  <si>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</si>
  <si>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</si>
  <si>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</si>
  <si>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</si>
  <si>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</si>
  <si>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</si>
  <si>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</si>
  <si>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</si>
  <si>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</si>
  <si>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</si>
  <si>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</si>
  <si>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</si>
  <si>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</si>
  <si>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</si>
  <si>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</si>
  <si>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</si>
  <si>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</si>
  <si>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</si>
  <si>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</si>
  <si>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</si>
  <si>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</si>
  <si>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</si>
  <si>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</si>
  <si>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</si>
  <si>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</si>
  <si>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</si>
  <si>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</si>
  <si>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</si>
  <si>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</si>
  <si>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</si>
  <si>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</si>
  <si>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</si>
  <si>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</si>
  <si>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</si>
  <si>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</si>
  <si>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</si>
  <si>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</si>
  <si>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</si>
  <si>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</si>
  <si>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</si>
  <si>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</si>
  <si>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</si>
  <si>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</si>
  <si>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</si>
  <si>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</si>
  <si>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</si>
  <si>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</si>
  <si>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</si>
  <si>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</si>
  <si>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</si>
  <si>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</si>
  <si>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</si>
  <si>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</si>
  <si>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</si>
  <si>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</si>
  <si>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</si>
  <si>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</si>
  <si>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</si>
  <si>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</si>
  <si>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</si>
  <si>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</si>
  <si>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</si>
  <si>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</si>
  <si>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</si>
  <si>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</si>
  <si>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</si>
  <si>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</si>
  <si>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</si>
  <si>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</si>
  <si>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</si>
  <si>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</si>
  <si>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</si>
  <si>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</si>
  <si>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</si>
  <si>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</si>
  <si>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</si>
  <si>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</si>
  <si>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</si>
  <si>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</si>
  <si>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</si>
  <si>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</si>
  <si>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</si>
  <si>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</si>
  <si>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</si>
  <si>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</si>
  <si>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</si>
  <si>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</si>
  <si>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</si>
  <si>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</si>
  <si>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</si>
  <si>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</si>
  <si>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</si>
  <si>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</si>
  <si>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</si>
  <si>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</si>
  <si>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</si>
  <si>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</si>
  <si>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</si>
  <si>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</si>
  <si>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</si>
  <si>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</si>
  <si>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</si>
  <si>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</si>
  <si>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</si>
  <si>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</si>
  <si>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</si>
  <si>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</si>
  <si>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</si>
  <si>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</si>
  <si>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</si>
  <si>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</si>
  <si>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</si>
  <si>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</si>
  <si>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</si>
  <si>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</si>
  <si>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</si>
  <si>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</si>
  <si>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</si>
  <si>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</si>
  <si>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</si>
  <si>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</si>
  <si>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</si>
  <si>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</si>
  <si>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</si>
  <si>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</si>
  <si>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</si>
  <si>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</si>
  <si>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</si>
  <si>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</si>
  <si>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</si>
  <si>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</si>
  <si>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</si>
  <si>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</si>
  <si>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</si>
  <si>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</si>
  <si>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</si>
  <si>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</si>
  <si>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</si>
  <si>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</si>
  <si>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</si>
  <si>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</si>
  <si>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</si>
  <si>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</si>
  <si>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</si>
  <si>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</si>
  <si>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</si>
  <si>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</si>
  <si>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</si>
  <si>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</si>
  <si>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</si>
  <si>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</si>
  <si>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</si>
  <si>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</si>
  <si>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</si>
  <si>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</si>
  <si>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</si>
  <si>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</si>
  <si>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</si>
  <si>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</si>
  <si>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</si>
  <si>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</si>
  <si>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</si>
  <si>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</si>
  <si>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</si>
  <si>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</si>
  <si>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</si>
  <si>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</si>
  <si>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</si>
  <si>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</si>
  <si>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</si>
  <si>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</si>
  <si>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</si>
  <si>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</si>
  <si>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</si>
  <si>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</si>
  <si>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</si>
  <si>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</si>
  <si>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</si>
  <si>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</si>
  <si>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</si>
  <si>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</si>
  <si>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</si>
  <si>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</si>
  <si>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</si>
  <si>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</si>
  <si>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</si>
  <si>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</si>
  <si>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</si>
  <si>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</si>
  <si>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</si>
  <si>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</si>
  <si>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</si>
  <si>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</si>
  <si>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</si>
  <si>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</si>
  <si>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</si>
  <si>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</si>
  <si>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</si>
  <si>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</si>
  <si>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</si>
  <si>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</si>
  <si>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</si>
  <si>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</si>
  <si>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</si>
  <si>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</si>
  <si>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</si>
  <si>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</si>
  <si>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</si>
  <si>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</si>
  <si>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</si>
  <si>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</si>
  <si>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</si>
  <si>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</si>
  <si>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</si>
  <si>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</si>
  <si>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</si>
  <si>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</si>
  <si>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</si>
  <si>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</si>
  <si>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</si>
  <si>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</si>
  <si>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</si>
  <si>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</si>
  <si>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</si>
  <si>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</si>
  <si>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</si>
  <si>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</si>
  <si>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</si>
  <si>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</si>
  <si>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</si>
  <si>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</si>
  <si>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</si>
  <si>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</si>
  <si>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</si>
  <si>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</si>
  <si>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</si>
  <si>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</si>
  <si>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</si>
  <si>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</si>
  <si>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</si>
  <si>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</si>
  <si>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</si>
  <si>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</si>
  <si>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</si>
  <si>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</si>
  <si>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</si>
  <si>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</si>
  <si>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</si>
  <si>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</si>
  <si>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</si>
  <si>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</si>
  <si>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</si>
  <si>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</si>
  <si>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</si>
  <si>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</si>
  <si>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</si>
  <si>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</si>
  <si>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</si>
  <si>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</si>
  <si>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</si>
  <si>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</si>
  <si>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</si>
  <si>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</si>
  <si>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</si>
  <si>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</si>
  <si>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</si>
  <si>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</si>
  <si>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</si>
  <si>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</si>
  <si>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</si>
  <si>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</si>
  <si>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</si>
  <si>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</si>
  <si>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</si>
  <si>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</si>
  <si>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</si>
  <si>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</si>
  <si>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</si>
  <si>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</si>
  <si>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</si>
  <si>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</si>
  <si>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</si>
  <si>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</si>
  <si>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</si>
  <si>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</si>
  <si>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</si>
  <si>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</si>
  <si>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</si>
  <si>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</si>
  <si>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</si>
  <si>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</si>
  <si>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</si>
  <si>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</si>
  <si>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</si>
  <si>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</si>
  <si>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</si>
  <si>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</si>
  <si>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</si>
  <si>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</si>
  <si>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</si>
  <si>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</si>
  <si>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</si>
  <si>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</si>
  <si>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</si>
  <si>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</si>
  <si>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</si>
  <si>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</si>
  <si>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</si>
  <si>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</si>
  <si>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</si>
  <si>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</si>
  <si>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</si>
  <si>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</si>
  <si>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</si>
  <si>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</si>
  <si>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</si>
  <si>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</si>
  <si>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</si>
  <si>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</si>
  <si>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</si>
  <si>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</si>
  <si>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</si>
  <si>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</si>
  <si>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</si>
  <si>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</si>
  <si>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</si>
  <si>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</si>
  <si>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</si>
  <si>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</si>
  <si>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</si>
  <si>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</si>
  <si>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</si>
  <si>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</si>
  <si>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</si>
  <si>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</si>
  <si>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</si>
  <si>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</si>
  <si>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</si>
  <si>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</si>
  <si>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</si>
  <si>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</si>
  <si>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</si>
  <si>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</si>
  <si>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</si>
  <si>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</si>
  <si>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</si>
  <si>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</si>
  <si>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</si>
  <si>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</si>
  <si>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</si>
  <si>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</si>
  <si>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</si>
  <si>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</si>
  <si>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</si>
  <si>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</si>
  <si>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</si>
  <si>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</si>
  <si>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</si>
  <si>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</si>
  <si>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</si>
  <si>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</si>
  <si>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</si>
  <si>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</si>
  <si>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</si>
  <si>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</si>
  <si>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</si>
  <si>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</si>
  <si>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</si>
  <si>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</si>
  <si>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</si>
  <si>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</si>
  <si>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</si>
  <si>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</si>
  <si>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</si>
  <si>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</si>
  <si>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</si>
  <si>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</si>
  <si>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</si>
  <si>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</si>
  <si>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</si>
  <si>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</si>
  <si>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</si>
  <si>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</si>
  <si>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</si>
  <si>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</si>
  <si>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</si>
  <si>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</si>
  <si>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</si>
  <si>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</si>
  <si>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</si>
  <si>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</si>
  <si>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</si>
  <si>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</si>
  <si>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</si>
  <si>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</si>
  <si>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</si>
  <si>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</si>
  <si>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</si>
  <si>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</si>
  <si>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</si>
  <si>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</si>
  <si>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</si>
  <si>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</si>
  <si>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</si>
  <si>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</si>
  <si>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</si>
  <si>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</si>
  <si>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</si>
  <si>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</si>
  <si>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</si>
  <si>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</si>
  <si>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</si>
  <si>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</si>
  <si>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</si>
  <si>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</si>
  <si>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</si>
  <si>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</si>
  <si>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</si>
  <si>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</si>
  <si>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</si>
  <si>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</si>
  <si>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</si>
  <si>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</si>
  <si>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</si>
  <si>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</si>
  <si>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</si>
  <si>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</si>
  <si>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</si>
  <si>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</si>
  <si>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</si>
  <si>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</si>
  <si>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</si>
  <si>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</si>
  <si>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</si>
  <si>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</si>
  <si>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</si>
  <si>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</si>
  <si>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</si>
  <si>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</si>
  <si>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</si>
  <si>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</si>
  <si>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</si>
  <si>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</si>
  <si>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</si>
  <si>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</si>
  <si>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</si>
  <si>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</si>
  <si>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</si>
  <si>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</si>
  <si>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</si>
  <si>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</si>
  <si>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</si>
  <si>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</si>
  <si>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</si>
  <si>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</si>
  <si>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</si>
  <si>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</si>
  <si>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</si>
  <si>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</si>
  <si>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</si>
  <si>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</si>
  <si>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</si>
  <si>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</si>
  <si>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</si>
  <si>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</si>
  <si>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</si>
  <si>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</si>
  <si>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</si>
  <si>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</si>
  <si>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</si>
  <si>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</si>
  <si>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</si>
  <si>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</si>
  <si>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</si>
  <si>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</si>
  <si>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</si>
  <si>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</si>
  <si>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</si>
  <si>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</si>
  <si>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</si>
  <si>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</si>
  <si>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</si>
  <si>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</si>
  <si>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</si>
  <si>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</si>
  <si>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</si>
  <si>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</si>
  <si>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</si>
  <si>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</si>
  <si>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</si>
  <si>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</si>
  <si>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</si>
  <si>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</si>
  <si>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</si>
  <si>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</si>
  <si>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</si>
  <si>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</si>
  <si>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</si>
  <si>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</si>
  <si>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</si>
  <si>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</si>
  <si>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</si>
  <si>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</si>
  <si>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</si>
  <si>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</si>
  <si>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</si>
  <si>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</si>
  <si>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</si>
  <si>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</si>
  <si>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</si>
  <si>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</si>
  <si>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</si>
  <si>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</si>
  <si>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</si>
  <si>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</si>
  <si>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</si>
  <si>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</si>
  <si>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</si>
  <si>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</si>
  <si>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</si>
  <si>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</si>
  <si>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</si>
  <si>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</si>
  <si>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</si>
  <si>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</si>
  <si>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</si>
  <si>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</si>
  <si>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</si>
  <si>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</si>
  <si>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</si>
  <si>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</si>
  <si>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</si>
  <si>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</si>
  <si>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</si>
  <si>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</si>
  <si>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</si>
  <si>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</si>
  <si>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</si>
  <si>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</si>
  <si>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</si>
  <si>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</si>
  <si>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</si>
  <si>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</si>
  <si>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</si>
  <si>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</si>
  <si>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</si>
  <si>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</si>
  <si>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</si>
  <si>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</si>
  <si>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</si>
  <si>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</si>
  <si>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</si>
  <si>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</si>
  <si>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</si>
  <si>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</si>
  <si>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</si>
  <si>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</si>
  <si>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</si>
  <si>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</si>
  <si>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</si>
  <si>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</si>
  <si>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</si>
  <si>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</si>
  <si>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</si>
  <si>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</si>
  <si>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</si>
  <si>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</si>
  <si>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</si>
  <si>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</si>
  <si>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</si>
  <si>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</si>
  <si>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</si>
  <si>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</si>
  <si>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</si>
  <si>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</si>
  <si>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</si>
  <si>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</si>
  <si>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</si>
  <si>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</si>
  <si>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</si>
  <si>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</si>
  <si>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</si>
  <si>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</si>
  <si>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</si>
  <si>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</si>
  <si>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</si>
  <si>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</si>
  <si>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</si>
  <si>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</si>
  <si>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</si>
  <si>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</si>
  <si>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</si>
  <si>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</si>
  <si>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</si>
  <si>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</si>
  <si>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</si>
  <si>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</si>
  <si>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</si>
  <si>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</si>
  <si>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</si>
  <si>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</si>
  <si>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</si>
  <si>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</si>
  <si>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</si>
  <si>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</si>
  <si>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</si>
  <si>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</si>
  <si>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</si>
  <si>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</si>
  <si>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</si>
  <si>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</si>
  <si>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</si>
  <si>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</si>
  <si>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</si>
  <si>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</si>
  <si>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</si>
  <si>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</si>
  <si>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</si>
  <si>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</si>
  <si>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</si>
  <si>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</si>
  <si>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</si>
  <si>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</si>
  <si>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</si>
  <si>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</si>
  <si>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</si>
  <si>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</si>
  <si>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</si>
  <si>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</si>
  <si>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</si>
  <si>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</si>
  <si>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</si>
  <si>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</si>
  <si>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</si>
  <si>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</si>
  <si>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</si>
  <si>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</si>
  <si>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</si>
  <si>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</si>
  <si>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</si>
  <si>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</si>
  <si>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</si>
  <si>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</si>
  <si>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</si>
  <si>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</si>
  <si>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</si>
  <si>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</si>
  <si>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</si>
  <si>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</si>
  <si>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</si>
  <si>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</si>
  <si>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</si>
  <si>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</si>
  <si>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</si>
  <si>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</si>
  <si>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</si>
  <si>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</si>
  <si>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</si>
  <si>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</si>
  <si>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</si>
  <si>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</si>
  <si>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</si>
  <si>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</si>
  <si>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</si>
  <si>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</si>
  <si>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</si>
  <si>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</si>
  <si>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</si>
  <si>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</si>
  <si>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</si>
  <si>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</si>
  <si>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</si>
  <si>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</si>
  <si>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</si>
  <si>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</si>
  <si>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</si>
  <si>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</si>
  <si>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</si>
  <si>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</si>
  <si>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</si>
  <si>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</si>
  <si>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</si>
  <si>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</si>
  <si>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</si>
  <si>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</si>
  <si>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</si>
  <si>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</si>
  <si>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</si>
  <si>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</si>
  <si>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</si>
  <si>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</si>
  <si>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</si>
  <si>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</si>
  <si>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</si>
  <si>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</si>
  <si>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</si>
  <si>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</si>
  <si>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</si>
  <si>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</si>
  <si>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</si>
  <si>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</si>
  <si>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</si>
  <si>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</si>
  <si>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</si>
  <si>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</si>
  <si>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</si>
  <si>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</si>
  <si>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</si>
  <si>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</si>
  <si>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</si>
  <si>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</si>
  <si>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</si>
  <si>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</si>
  <si>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</si>
  <si>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</si>
  <si>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</si>
  <si>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</si>
  <si>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</si>
  <si>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</si>
  <si>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</si>
  <si>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</si>
  <si>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</si>
  <si>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</si>
  <si>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</si>
  <si>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</si>
  <si>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</si>
  <si>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</si>
  <si>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</si>
  <si>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</si>
  <si>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</si>
  <si>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</si>
  <si>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</si>
  <si>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</si>
  <si>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</si>
  <si>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</si>
  <si>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</si>
  <si>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</si>
  <si>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</si>
  <si>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</si>
  <si>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</si>
  <si>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</si>
  <si>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</si>
  <si>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</si>
  <si>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</si>
  <si>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</si>
  <si>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</si>
  <si>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</si>
  <si>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</si>
  <si>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</si>
  <si>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</si>
  <si>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</si>
  <si>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</si>
  <si>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</si>
  <si>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</si>
  <si>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</si>
  <si>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</si>
  <si>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</si>
  <si>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</si>
  <si>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</si>
  <si>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</si>
  <si>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</si>
  <si>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</si>
  <si>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</si>
  <si>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</si>
  <si>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</si>
  <si>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</si>
  <si>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</si>
  <si>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</si>
  <si>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</si>
  <si>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</si>
  <si>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</si>
  <si>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</si>
  <si>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</si>
  <si>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</si>
  <si>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</si>
  <si>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</si>
  <si>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</si>
  <si>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</si>
  <si>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</si>
  <si>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</si>
  <si>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</si>
  <si>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</si>
  <si>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</si>
  <si>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</si>
  <si>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</si>
  <si>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</si>
  <si>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</si>
  <si>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</si>
  <si>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</si>
  <si>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</si>
  <si>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</si>
  <si>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</si>
  <si>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</si>
  <si>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</si>
  <si>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</si>
  <si>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</si>
  <si>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</si>
  <si>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</si>
  <si>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</si>
  <si>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</si>
  <si>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</si>
  <si>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</si>
  <si>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</si>
  <si>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</si>
  <si>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</si>
  <si>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</si>
  <si>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</si>
  <si>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</si>
  <si>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</si>
  <si>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</si>
  <si>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</si>
  <si>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</si>
  <si>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</si>
  <si>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</si>
  <si>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</si>
  <si>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</si>
  <si>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</si>
  <si>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</si>
  <si>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</si>
  <si>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</si>
  <si>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</si>
  <si>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</si>
  <si>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</si>
  <si>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</si>
  <si>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</si>
  <si>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</si>
  <si>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</si>
  <si>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</si>
  <si>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</si>
  <si>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</si>
  <si>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</si>
  <si>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</si>
  <si>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</si>
  <si>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</si>
  <si>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</si>
  <si>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</si>
  <si>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</si>
  <si>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</si>
  <si>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</si>
  <si>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</si>
  <si>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</si>
  <si>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</si>
  <si>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</si>
  <si>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</si>
  <si>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</si>
  <si>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</si>
  <si>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</si>
  <si>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</si>
  <si>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</si>
  <si>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</si>
  <si>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</si>
  <si>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</si>
  <si>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</si>
  <si>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</si>
  <si>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</si>
  <si>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</si>
  <si>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</si>
  <si>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</si>
  <si>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</si>
  <si>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</si>
  <si>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</si>
  <si>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</si>
  <si>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</si>
  <si>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</si>
  <si>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</si>
  <si>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</si>
  <si>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</si>
  <si>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</si>
  <si>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</si>
  <si>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</si>
  <si>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</si>
  <si>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</si>
  <si>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</si>
  <si>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</si>
  <si>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</si>
  <si>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</si>
  <si>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</si>
  <si>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</si>
  <si>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</si>
  <si>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</si>
  <si>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</si>
  <si>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</si>
  <si>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</si>
  <si>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</si>
  <si>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</si>
  <si>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</si>
  <si>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</si>
  <si>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</si>
  <si>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</si>
  <si>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</si>
  <si>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</si>
  <si>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</si>
  <si>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</si>
  <si>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</si>
  <si>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</si>
  <si>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</si>
  <si>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</si>
  <si>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</si>
  <si>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</si>
  <si>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</si>
  <si>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</si>
  <si>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</si>
  <si>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</si>
  <si>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</si>
  <si>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</si>
  <si>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</si>
  <si>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</si>
  <si>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</si>
  <si>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</si>
  <si>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</si>
  <si>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</si>
  <si>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</si>
  <si>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</si>
  <si>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</si>
  <si>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</si>
  <si>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</si>
  <si>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</si>
  <si>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</si>
  <si>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</si>
  <si>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</si>
  <si>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</si>
  <si>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</si>
  <si>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</si>
  <si>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</si>
  <si>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</si>
  <si>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</si>
  <si>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</si>
  <si>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</si>
  <si>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</si>
  <si>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</si>
  <si>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</si>
  <si>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</si>
  <si>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</si>
  <si>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</si>
  <si>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</si>
  <si>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</si>
  <si>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</si>
  <si>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</si>
  <si>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</si>
  <si>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</si>
  <si>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</si>
  <si>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</si>
  <si>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</si>
  <si>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</si>
  <si>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</si>
  <si>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</si>
  <si>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</si>
  <si>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</si>
  <si>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</si>
  <si>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</si>
  <si>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</si>
  <si>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</si>
  <si>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</si>
  <si>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</si>
  <si>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</si>
  <si>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</si>
  <si>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</si>
  <si>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</si>
  <si>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</si>
  <si>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</si>
  <si>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</si>
  <si>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</si>
  <si>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</si>
  <si>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</si>
  <si>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</si>
  <si>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</si>
  <si>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</si>
  <si>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</si>
  <si>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</si>
  <si>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</si>
  <si>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</si>
  <si>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</si>
  <si>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</si>
  <si>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</si>
  <si>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</si>
  <si>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</si>
  <si>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</si>
  <si>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</si>
  <si>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</si>
  <si>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</si>
  <si>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</si>
  <si>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</si>
  <si>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</si>
  <si>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</si>
  <si>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</si>
  <si>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</si>
  <si>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</si>
  <si>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</si>
  <si>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</si>
  <si>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</si>
  <si>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</si>
  <si>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</si>
  <si>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</si>
  <si>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</si>
  <si>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</si>
  <si>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</si>
  <si>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</si>
  <si>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</si>
  <si>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</si>
  <si>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</si>
  <si>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</si>
  <si>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</si>
  <si>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</si>
  <si>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</si>
  <si>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</si>
  <si>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</si>
  <si>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</si>
  <si>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</si>
  <si>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</si>
  <si>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</si>
  <si>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</si>
  <si>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</si>
  <si>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</si>
  <si>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</si>
  <si>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</si>
  <si>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</si>
  <si>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</si>
  <si>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</si>
  <si>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</si>
  <si>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</si>
  <si>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</si>
  <si>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</si>
  <si>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</si>
  <si>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</si>
  <si>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</si>
  <si>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</si>
  <si>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</si>
  <si>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</si>
  <si>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</si>
  <si>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</si>
  <si>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</si>
  <si>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</si>
  <si>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</si>
  <si>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</si>
  <si>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</si>
  <si>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</si>
  <si>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</si>
  <si>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</si>
  <si>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</si>
  <si>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</si>
  <si>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</si>
  <si>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</si>
  <si>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</si>
  <si>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</si>
  <si>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</si>
  <si>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</si>
  <si>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</si>
  <si>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</si>
  <si>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</si>
  <si>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</si>
  <si>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</si>
  <si>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</si>
  <si>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</si>
  <si>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</si>
  <si>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</si>
  <si>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</si>
  <si>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</si>
  <si>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</si>
  <si>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</si>
  <si>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</si>
  <si>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</si>
  <si>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</si>
  <si>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</si>
  <si>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</si>
  <si>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</si>
  <si>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</si>
  <si>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</si>
  <si>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</si>
  <si>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</si>
  <si>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</si>
  <si>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</si>
  <si>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</si>
  <si>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</si>
  <si>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</si>
  <si>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</si>
  <si>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</si>
  <si>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</si>
  <si>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</si>
  <si>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</si>
  <si>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</si>
  <si>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</si>
  <si>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</si>
  <si>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</si>
  <si>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</si>
  <si>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</si>
  <si>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</si>
  <si>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</si>
  <si>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</si>
  <si>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</si>
  <si>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</si>
  <si>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</si>
  <si>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</si>
  <si>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</si>
  <si>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</si>
  <si>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</si>
  <si>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</si>
  <si>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</si>
  <si>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</si>
  <si>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</si>
  <si>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</si>
  <si>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</si>
  <si>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</si>
  <si>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</si>
  <si>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</si>
  <si>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</si>
  <si>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</si>
  <si>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</si>
  <si>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</si>
  <si>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</si>
  <si>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</si>
  <si>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</si>
  <si>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</si>
  <si>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</si>
  <si>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</si>
  <si>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</si>
  <si>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</si>
  <si>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</si>
  <si>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</si>
  <si>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</si>
  <si>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</si>
  <si>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</si>
  <si>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</si>
  <si>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</si>
  <si>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</si>
  <si>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</si>
  <si>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</si>
  <si>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</si>
  <si>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</si>
  <si>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</si>
  <si>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</si>
  <si>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</si>
  <si>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</si>
  <si>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</si>
  <si>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</si>
  <si>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</si>
  <si>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</si>
  <si>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</si>
  <si>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</si>
  <si>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</si>
  <si>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</si>
  <si>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</si>
  <si>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</si>
  <si>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</si>
  <si>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</si>
  <si>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</si>
  <si>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</si>
  <si>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</si>
  <si>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</si>
  <si>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</si>
  <si>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</si>
  <si>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</si>
  <si>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</si>
  <si>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</si>
  <si>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</si>
  <si>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</si>
  <si>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</si>
  <si>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</si>
  <si>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</si>
  <si>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</si>
  <si>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</si>
  <si>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</si>
  <si>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</si>
  <si>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</si>
  <si>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</si>
  <si>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</si>
  <si>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</si>
  <si>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</si>
  <si>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</si>
  <si>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</si>
  <si>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</si>
  <si>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</si>
  <si>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</si>
  <si>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</si>
  <si>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</si>
  <si>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</si>
  <si>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</si>
  <si>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</si>
  <si>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</si>
  <si>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</si>
  <si>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</si>
  <si>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</si>
  <si>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</si>
  <si>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</si>
  <si>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</si>
  <si>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</si>
  <si>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</si>
  <si>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</si>
  <si>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</si>
  <si>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</si>
  <si>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</si>
  <si>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</si>
  <si>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</si>
  <si>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</si>
  <si>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</si>
  <si>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</si>
  <si>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</si>
  <si>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</si>
  <si>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</si>
  <si>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</si>
  <si>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</si>
  <si>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</si>
  <si>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</si>
  <si>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</si>
  <si>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</si>
  <si>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</si>
  <si>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</si>
  <si>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</si>
  <si>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</si>
  <si>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</si>
  <si>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</si>
  <si>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</si>
  <si>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</si>
  <si>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</si>
  <si>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</si>
  <si>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</si>
  <si>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</si>
  <si>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</si>
  <si>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</si>
  <si>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</si>
  <si>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</si>
  <si>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</si>
  <si>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</si>
  <si>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</si>
  <si>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</si>
  <si>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</si>
  <si>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</si>
  <si>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</si>
  <si>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</si>
  <si>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</si>
  <si>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</si>
  <si>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</si>
  <si>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</si>
  <si>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</si>
  <si>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</si>
  <si>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</si>
  <si>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</si>
  <si>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</si>
  <si>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</si>
  <si>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</si>
  <si>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</si>
  <si>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</si>
  <si>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</si>
  <si>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</si>
  <si>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</si>
  <si>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</si>
  <si>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</si>
  <si>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</si>
  <si>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</si>
  <si>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</si>
  <si>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</si>
  <si>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</si>
  <si>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</si>
  <si>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</si>
  <si>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</si>
  <si>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</si>
  <si>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</si>
  <si>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</si>
  <si>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</si>
  <si>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</si>
  <si>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</si>
  <si>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</si>
  <si>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</si>
  <si>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</si>
  <si>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</si>
  <si>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</si>
  <si>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</si>
  <si>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</si>
  <si>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</si>
  <si>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</si>
  <si>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</si>
  <si>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</si>
  <si>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</si>
  <si>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</si>
  <si>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</si>
  <si>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</si>
  <si>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</si>
  <si>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</si>
  <si>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</si>
  <si>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</si>
  <si>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</si>
  <si>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</si>
  <si>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</si>
  <si>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</si>
  <si>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</si>
  <si>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</si>
  <si>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</si>
  <si>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</si>
  <si>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</si>
  <si>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</si>
  <si>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</si>
  <si>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</si>
  <si>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</si>
  <si>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</si>
  <si>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</si>
  <si>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</si>
  <si>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</si>
  <si>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</si>
  <si>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</si>
  <si>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</si>
  <si>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</si>
  <si>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</si>
  <si>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</si>
  <si>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</si>
  <si>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</si>
  <si>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</si>
  <si>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</si>
  <si>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</si>
  <si>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</si>
  <si>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</si>
  <si>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</si>
  <si>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</si>
  <si>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</si>
  <si>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</si>
  <si>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</si>
  <si>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</si>
  <si>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</si>
  <si>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</si>
  <si>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</si>
  <si>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</si>
  <si>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</si>
  <si>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</si>
  <si>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</si>
  <si>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</si>
  <si>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</si>
  <si>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</si>
  <si>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</si>
  <si>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</si>
  <si>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</si>
  <si>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</si>
  <si>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</si>
  <si>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</si>
  <si>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</si>
  <si>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</si>
  <si>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</si>
  <si>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</si>
  <si>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</si>
  <si>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</si>
  <si>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</si>
  <si>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</si>
  <si>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</si>
  <si>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</si>
  <si>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</si>
  <si>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</si>
  <si>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</si>
  <si>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</si>
  <si>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</si>
  <si>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</si>
  <si>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</si>
  <si>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</si>
  <si>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</si>
  <si>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</si>
  <si>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</si>
  <si>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</si>
  <si>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</si>
  <si>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</si>
  <si>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</si>
  <si>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</si>
  <si>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</si>
  <si>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</si>
  <si>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</si>
  <si>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</si>
  <si>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</si>
  <si>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</si>
  <si>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</si>
  <si>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</si>
  <si>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</si>
  <si>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</si>
  <si>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</si>
  <si>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</si>
  <si>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</si>
  <si>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</si>
  <si>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</si>
  <si>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</si>
  <si>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</si>
  <si>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</si>
  <si>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</si>
  <si>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</si>
  <si>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</si>
  <si>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</si>
  <si>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</si>
  <si>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</si>
  <si>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</si>
  <si>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</si>
  <si>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</si>
  <si>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</si>
  <si>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</si>
  <si>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</si>
  <si>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</si>
  <si>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</si>
  <si>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</si>
  <si>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</si>
  <si>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</si>
  <si>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</si>
  <si>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</si>
  <si>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</si>
  <si>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</si>
  <si>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</si>
  <si>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</si>
  <si>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</si>
  <si>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</si>
  <si>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</si>
  <si>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</si>
  <si>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</si>
  <si>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</si>
  <si>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</si>
  <si>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</si>
  <si>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</si>
  <si>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</si>
  <si>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</si>
  <si>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</si>
  <si>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</si>
  <si>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</si>
  <si>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</si>
  <si>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</si>
  <si>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</si>
  <si>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</si>
  <si>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</si>
  <si>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</si>
  <si>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</si>
  <si>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</si>
  <si>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</si>
  <si>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</si>
  <si>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</si>
  <si>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</si>
  <si>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</si>
  <si>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</si>
  <si>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</si>
  <si>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</si>
  <si>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</si>
  <si>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</si>
  <si>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</si>
  <si>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</si>
  <si>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</si>
  <si>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</si>
  <si>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</si>
  <si>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</si>
  <si>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</si>
  <si>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</si>
  <si>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</si>
  <si>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</si>
  <si>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</si>
  <si>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</si>
  <si>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</si>
  <si>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</si>
  <si>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</si>
  <si>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</si>
  <si>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</si>
  <si>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</si>
  <si>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</si>
  <si>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</si>
  <si>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</si>
  <si>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</si>
  <si>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</si>
  <si>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</si>
  <si>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</si>
  <si>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</si>
  <si>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</si>
  <si>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</si>
  <si>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</si>
  <si>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</si>
  <si>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</si>
  <si>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</si>
  <si>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</si>
  <si>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</si>
  <si>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</si>
  <si>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</si>
  <si>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</si>
  <si>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</si>
  <si>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</si>
  <si>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</si>
  <si>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</si>
  <si>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</si>
  <si>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</si>
  <si>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</si>
  <si>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</si>
  <si>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</si>
  <si>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</si>
  <si>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</si>
  <si>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</si>
  <si>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</si>
  <si>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</si>
  <si>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</si>
  <si>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</si>
  <si>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</si>
  <si>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</si>
  <si>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</si>
  <si>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</si>
  <si>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</si>
  <si>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</si>
  <si>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</si>
  <si>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</si>
  <si>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</si>
  <si>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</si>
  <si>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</si>
  <si>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</si>
  <si>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</si>
  <si>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</si>
  <si>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</si>
  <si>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</si>
  <si>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</si>
  <si>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</si>
  <si>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</si>
  <si>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</si>
  <si>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</si>
  <si>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</si>
  <si>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</si>
  <si>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</si>
  <si>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</si>
  <si>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</si>
  <si>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</si>
  <si>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</si>
  <si>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</si>
  <si>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</si>
  <si>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</si>
  <si>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</si>
  <si>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</si>
  <si>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</si>
  <si>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</si>
  <si>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</si>
  <si>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</si>
  <si>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</si>
  <si>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</si>
  <si>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</si>
  <si>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</si>
  <si>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</si>
  <si>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</si>
  <si>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</si>
  <si>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</si>
  <si>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</si>
  <si>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</si>
  <si>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</si>
  <si>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</si>
  <si>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</si>
  <si>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</si>
  <si>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</si>
  <si>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</si>
  <si>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</si>
  <si>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</si>
  <si>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</si>
  <si>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</si>
  <si>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</si>
  <si>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</si>
  <si>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</si>
  <si>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</si>
  <si>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</si>
  <si>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</si>
  <si>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</si>
  <si>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</si>
  <si>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</si>
  <si>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</si>
  <si>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</si>
  <si>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</si>
  <si>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</si>
  <si>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</si>
  <si>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</si>
  <si>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</si>
  <si>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</si>
  <si>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</si>
  <si>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</si>
  <si>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</si>
  <si>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</si>
  <si>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</si>
  <si>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</si>
  <si>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</si>
  <si>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</si>
  <si>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</si>
  <si>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</si>
  <si>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</si>
  <si>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</si>
  <si>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</si>
  <si>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</si>
  <si>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</si>
  <si>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</si>
  <si>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</si>
  <si>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</si>
  <si>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</si>
  <si>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</si>
  <si>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</si>
  <si>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</si>
  <si>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</si>
  <si>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</si>
  <si>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</si>
  <si>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</si>
  <si>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</si>
  <si>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</si>
  <si>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</si>
  <si>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</si>
  <si>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</si>
  <si>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</si>
  <si>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</si>
  <si>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</si>
  <si>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</si>
  <si>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</si>
  <si>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</si>
  <si>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</si>
  <si>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</si>
  <si>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</si>
  <si>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</si>
  <si>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</si>
  <si>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</si>
  <si>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</si>
  <si>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</si>
  <si>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</si>
  <si>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</si>
  <si>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</si>
  <si>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</si>
  <si>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</si>
  <si>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</si>
  <si>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</si>
  <si>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</si>
  <si>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</si>
  <si>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</si>
  <si>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</si>
  <si>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</si>
  <si>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</si>
  <si>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</si>
  <si>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</si>
  <si>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</si>
  <si>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</si>
  <si>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</si>
  <si>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</si>
  <si>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</si>
  <si>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</si>
  <si>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</si>
  <si>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</si>
  <si>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</si>
  <si>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</si>
  <si>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</si>
  <si>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</si>
  <si>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</si>
  <si>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</si>
  <si>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</si>
  <si>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</si>
  <si>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</si>
  <si>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</si>
  <si>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</si>
  <si>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</si>
  <si>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</si>
  <si>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</si>
  <si>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</si>
  <si>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</si>
  <si>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</si>
  <si>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</si>
  <si>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</si>
  <si>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</si>
  <si>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</si>
  <si>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</si>
  <si>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</si>
  <si>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</si>
  <si>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</si>
  <si>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</si>
  <si>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</si>
  <si>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</si>
  <si>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</si>
  <si>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</si>
  <si>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</si>
  <si>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</si>
  <si>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</si>
  <si>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</si>
  <si>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</si>
  <si>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</si>
  <si>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</si>
  <si>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</si>
  <si>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</si>
  <si>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</si>
  <si>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</si>
  <si>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</si>
  <si>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</si>
  <si>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</si>
  <si>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</si>
  <si>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</si>
  <si>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</si>
  <si>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</si>
  <si>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</si>
  <si>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</si>
  <si>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</si>
  <si>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</si>
  <si>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</si>
  <si>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</si>
  <si>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</si>
  <si>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</si>
  <si>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</si>
  <si>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</si>
  <si>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</si>
  <si>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</si>
  <si>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</si>
  <si>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</si>
  <si>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</si>
  <si>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</si>
  <si>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</si>
  <si>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</si>
  <si>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</si>
  <si>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</si>
  <si>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</si>
  <si>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</si>
  <si>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</si>
  <si>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</si>
  <si>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</si>
  <si>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</si>
  <si>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</si>
  <si>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</si>
  <si>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</si>
  <si>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</si>
  <si>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</si>
  <si>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</si>
  <si>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</si>
  <si>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</si>
  <si>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</si>
  <si>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</si>
  <si>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</si>
  <si>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</si>
  <si>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</si>
  <si>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</si>
  <si>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</si>
  <si>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</si>
  <si>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</si>
  <si>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</si>
  <si>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</si>
  <si>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</si>
  <si>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</si>
  <si>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</si>
  <si>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</si>
  <si>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</si>
  <si>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</si>
  <si>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</si>
  <si>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</si>
  <si>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</si>
  <si>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</si>
  <si>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</si>
  <si>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</si>
  <si>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</si>
  <si>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</si>
  <si>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</si>
  <si>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</si>
  <si>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</si>
  <si>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</si>
  <si>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</si>
  <si>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</si>
  <si>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</si>
  <si>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</si>
  <si>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</si>
  <si>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</si>
  <si>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</si>
  <si>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</si>
  <si>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</si>
  <si>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</si>
  <si>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</si>
  <si>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</si>
  <si>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</si>
  <si>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</si>
  <si>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</si>
  <si>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</si>
  <si>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</si>
  <si>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</si>
  <si>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</si>
  <si>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</si>
  <si>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</si>
  <si>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</si>
  <si>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</si>
  <si>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</si>
  <si>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</si>
  <si>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</si>
  <si>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</si>
  <si>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</si>
  <si>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</si>
  <si>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</si>
  <si>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</si>
  <si>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</si>
  <si>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</si>
  <si>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</si>
  <si>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</si>
  <si>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</si>
  <si>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</si>
  <si>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</si>
  <si>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</si>
  <si>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</si>
  <si>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</si>
  <si>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</si>
  <si>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</si>
  <si>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</si>
  <si>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</si>
  <si>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</si>
  <si>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</si>
  <si>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</si>
  <si>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</si>
  <si>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</si>
  <si>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</si>
  <si>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</si>
  <si>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</si>
  <si>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</si>
  <si>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</si>
  <si>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</si>
  <si>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</si>
  <si>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</si>
  <si>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</si>
  <si>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</si>
  <si>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</si>
  <si>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</si>
  <si>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</si>
  <si>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</si>
  <si>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</si>
  <si>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</si>
  <si>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</si>
  <si>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</si>
  <si>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</si>
  <si>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</si>
  <si>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</si>
  <si>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</si>
  <si>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</si>
  <si>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</si>
  <si>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</si>
  <si>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</si>
  <si>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</si>
  <si>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</si>
  <si>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</si>
  <si>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</si>
  <si>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</si>
  <si>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</si>
  <si>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</si>
  <si>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</si>
  <si>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</si>
  <si>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</si>
  <si>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</si>
  <si>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</si>
  <si>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</si>
  <si>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</si>
  <si>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</si>
  <si>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</si>
  <si>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</si>
  <si>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</si>
  <si>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</si>
  <si>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</si>
  <si>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</si>
  <si>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</si>
  <si>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</si>
  <si>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</si>
  <si>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</si>
  <si>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</si>
  <si>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</si>
  <si>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</si>
  <si>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</si>
  <si>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</si>
  <si>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</si>
  <si>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</si>
  <si>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</si>
  <si>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</si>
  <si>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</si>
  <si>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</si>
  <si>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</si>
  <si>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</si>
  <si>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</si>
  <si>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</si>
  <si>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</si>
  <si>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</si>
  <si>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</si>
  <si>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</si>
  <si>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</si>
  <si>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</si>
  <si>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</si>
  <si>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</si>
  <si>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</si>
  <si>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</si>
  <si>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</si>
  <si>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</si>
  <si>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</si>
  <si>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</si>
  <si>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</si>
  <si>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</si>
  <si>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</si>
  <si>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</si>
  <si>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</si>
  <si>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</si>
  <si>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</si>
  <si>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</si>
  <si>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</si>
  <si>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</si>
  <si>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</si>
  <si>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</si>
  <si>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</si>
  <si>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</si>
  <si>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</si>
  <si>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</si>
  <si>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</si>
  <si>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</si>
  <si>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</si>
  <si>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</si>
  <si>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</si>
  <si>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</si>
  <si>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</si>
  <si>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</si>
  <si>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</si>
  <si>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</si>
  <si>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</si>
  <si>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</si>
  <si>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</si>
  <si>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</si>
  <si>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</si>
  <si>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</si>
  <si>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</si>
  <si>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</si>
  <si>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</si>
  <si>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</si>
  <si>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</si>
  <si>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</si>
  <si>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</si>
  <si>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</si>
  <si>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</si>
  <si>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</si>
  <si>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</si>
  <si>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</si>
  <si>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</si>
  <si>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</si>
  <si>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</si>
  <si>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</si>
  <si>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</si>
  <si>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</si>
  <si>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</si>
  <si>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</si>
  <si>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</si>
  <si>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</si>
  <si>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</si>
  <si>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</si>
  <si>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</si>
  <si>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</si>
  <si>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</si>
  <si>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</si>
  <si>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</si>
  <si>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</si>
  <si>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</si>
  <si>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</si>
  <si>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</si>
  <si>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</si>
  <si>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</si>
  <si>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</si>
  <si>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</si>
  <si>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</si>
  <si>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</si>
  <si>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</si>
  <si>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</si>
  <si>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</si>
  <si>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</si>
  <si>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</si>
  <si>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</si>
  <si>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</si>
  <si>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</si>
  <si>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</si>
  <si>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</si>
  <si>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</si>
  <si>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</si>
  <si>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</si>
  <si>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</si>
  <si>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</si>
  <si>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</si>
  <si>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</si>
  <si>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</si>
  <si>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</si>
  <si>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</si>
  <si>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</si>
  <si>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</si>
  <si>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</si>
  <si>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</si>
  <si>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</si>
  <si>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</si>
  <si>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</si>
  <si>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</si>
  <si>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</si>
  <si>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</si>
  <si>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</si>
  <si>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</si>
  <si>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</si>
  <si>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</si>
  <si>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</si>
  <si>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</si>
  <si>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</si>
  <si>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</si>
  <si>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</si>
  <si>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</si>
  <si>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</si>
  <si>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</si>
  <si>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</si>
  <si>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</si>
  <si>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</si>
  <si>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</si>
  <si>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</si>
  <si>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</si>
  <si>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</si>
  <si>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</si>
  <si>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</si>
  <si>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</si>
  <si>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</si>
  <si>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</si>
  <si>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</si>
  <si>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</si>
  <si>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</si>
  <si>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</si>
  <si>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</si>
  <si>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</si>
  <si>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</si>
  <si>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</si>
  <si>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</si>
  <si>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</si>
  <si>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</si>
  <si>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</si>
  <si>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</si>
  <si>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</si>
  <si>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</si>
  <si>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</si>
  <si>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</si>
  <si>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</si>
  <si>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</si>
  <si>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</si>
  <si>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</si>
  <si>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</si>
  <si>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</si>
  <si>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</si>
  <si>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</si>
  <si>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</si>
  <si>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</si>
  <si>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</si>
  <si>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</si>
  <si>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</si>
  <si>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</si>
  <si>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</si>
  <si>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</si>
  <si>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</si>
  <si>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</si>
  <si>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</si>
  <si>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</si>
  <si>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</si>
  <si>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</si>
  <si>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</si>
  <si>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</si>
  <si>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</si>
  <si>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</si>
  <si>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</si>
  <si>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</si>
  <si>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</si>
  <si>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</si>
  <si>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</si>
  <si>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</si>
  <si>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</si>
  <si>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</si>
  <si>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</si>
  <si>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</si>
  <si>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</si>
  <si>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</si>
  <si>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</si>
  <si>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</si>
  <si>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</si>
  <si>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</si>
  <si>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</si>
  <si>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</si>
  <si>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</si>
  <si>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</si>
  <si>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</si>
  <si>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</si>
  <si>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</si>
  <si>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</si>
  <si>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</si>
  <si>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</si>
  <si>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</si>
  <si>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</si>
  <si>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</si>
  <si>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</si>
  <si>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</si>
  <si>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</si>
  <si>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</si>
  <si>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</si>
  <si>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</si>
  <si>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</si>
  <si>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</si>
  <si>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</si>
  <si>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</si>
  <si>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</si>
  <si>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</si>
  <si>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</si>
  <si>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</si>
  <si>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</si>
  <si>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</si>
  <si>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</si>
  <si>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</si>
  <si>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</si>
  <si>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</si>
  <si>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</si>
  <si>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</si>
  <si>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</si>
  <si>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</si>
  <si>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</si>
  <si>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</si>
  <si>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</si>
  <si>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</si>
  <si>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</si>
  <si>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</si>
  <si>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</si>
  <si>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</si>
  <si>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</si>
  <si>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</si>
  <si>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</si>
  <si>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</si>
  <si>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</si>
  <si>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</si>
  <si>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</si>
  <si>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</si>
  <si>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</si>
  <si>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</si>
  <si>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</si>
  <si>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</si>
  <si>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</si>
  <si>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</si>
  <si>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</si>
  <si>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</si>
  <si>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</si>
  <si>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</si>
  <si>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</si>
  <si>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</si>
  <si>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</si>
  <si>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</si>
  <si>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</si>
  <si>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</si>
  <si>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</si>
  <si>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</si>
  <si>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</si>
  <si>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</si>
  <si>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</si>
  <si>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</si>
  <si>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</si>
  <si>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</si>
  <si>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</si>
  <si>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</si>
  <si>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</si>
  <si>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</si>
  <si>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</si>
  <si>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</si>
  <si>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</si>
  <si>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</si>
  <si>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</si>
  <si>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</si>
  <si>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</si>
  <si>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</si>
  <si>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</si>
  <si>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</si>
  <si>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</si>
  <si>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</si>
  <si>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</si>
  <si>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</si>
  <si>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</si>
  <si>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</si>
  <si>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</si>
  <si>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</si>
  <si>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</si>
  <si>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</si>
  <si>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</si>
  <si>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</si>
  <si>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</si>
  <si>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</si>
  <si>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</si>
  <si>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</si>
  <si>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</si>
  <si>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</si>
  <si>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</si>
  <si>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</si>
  <si>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</si>
  <si>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</si>
  <si>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</si>
  <si>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</si>
  <si>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</si>
  <si>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</si>
  <si>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</si>
  <si>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</si>
  <si>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</si>
  <si>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</si>
  <si>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</si>
  <si>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</si>
  <si>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</si>
  <si>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</si>
  <si>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</si>
  <si>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</si>
  <si>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</si>
  <si>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</si>
  <si>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</si>
  <si>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</si>
  <si>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</si>
  <si>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</si>
  <si>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</si>
  <si>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</si>
  <si>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</si>
  <si>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</si>
  <si>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</si>
  <si>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</si>
  <si>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</si>
  <si>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</si>
  <si>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</si>
  <si>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</si>
  <si>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</si>
  <si>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</si>
  <si>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</si>
  <si>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</si>
  <si>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</si>
  <si>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</si>
  <si>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</si>
  <si>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</si>
  <si>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</si>
  <si>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</si>
  <si>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</si>
  <si>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</si>
  <si>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</si>
  <si>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</si>
  <si>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</si>
  <si>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</si>
  <si>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</si>
  <si>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</si>
  <si>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</si>
  <si>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</si>
  <si>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</si>
  <si>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</si>
  <si>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</si>
  <si>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</si>
  <si>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</si>
  <si>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</si>
  <si>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</si>
  <si>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</si>
  <si>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</si>
  <si>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</si>
  <si>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</si>
  <si>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</si>
  <si>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</si>
  <si>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</si>
  <si>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</si>
  <si>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</si>
  <si>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</si>
  <si>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</si>
  <si>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</si>
  <si>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</si>
  <si>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</si>
  <si>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</si>
  <si>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</si>
  <si>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</si>
  <si>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</si>
  <si>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</si>
  <si>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</si>
  <si>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</si>
  <si>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</si>
  <si>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</si>
  <si>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</si>
  <si>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</si>
  <si>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</si>
  <si>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</si>
  <si>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</si>
  <si>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</si>
  <si>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</si>
  <si>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</si>
  <si>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</si>
  <si>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</si>
  <si>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</si>
  <si>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</si>
  <si>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</si>
  <si>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</si>
  <si>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</si>
  <si>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</si>
  <si>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</si>
  <si>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</si>
  <si>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</si>
  <si>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</si>
  <si>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</si>
  <si>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</si>
  <si>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</si>
  <si>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</si>
  <si>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</si>
  <si>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</si>
  <si>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</si>
  <si>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</si>
  <si>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</si>
  <si>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</si>
  <si>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</si>
  <si>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</si>
  <si>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</si>
  <si>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</si>
  <si>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</si>
  <si>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</si>
  <si>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</si>
  <si>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</si>
  <si>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</si>
  <si>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</si>
  <si>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</si>
  <si>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</si>
  <si>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</si>
  <si>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</si>
  <si>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</si>
  <si>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</si>
  <si>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</si>
  <si>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</si>
  <si>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</si>
  <si>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</si>
  <si>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</si>
  <si>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</si>
  <si>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</si>
  <si>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</si>
  <si>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</si>
  <si>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</si>
  <si>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</si>
  <si>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</si>
  <si>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</si>
  <si>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</si>
  <si>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</si>
  <si>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</si>
  <si>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</si>
  <si>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</si>
  <si>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</si>
  <si>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</si>
  <si>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</si>
  <si>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</si>
  <si>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</si>
  <si>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</si>
  <si>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</si>
  <si>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</si>
  <si>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</si>
  <si>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</si>
  <si>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</si>
  <si>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</si>
  <si>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</si>
  <si>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</si>
  <si>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</si>
  <si>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</si>
  <si>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</si>
  <si>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</si>
  <si>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</si>
  <si>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</si>
  <si>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</si>
  <si>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</si>
  <si>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</si>
  <si>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</si>
  <si>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</si>
  <si>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</si>
  <si>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</si>
  <si>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</si>
  <si>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</si>
  <si>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</si>
  <si>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</si>
  <si>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</si>
  <si>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</si>
  <si>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</si>
  <si>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</si>
  <si>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</si>
  <si>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</si>
  <si>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</si>
  <si>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</si>
  <si>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</si>
  <si>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</si>
  <si>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</si>
  <si>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</si>
  <si>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</si>
  <si>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</si>
  <si>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</si>
  <si>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</si>
  <si>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</si>
  <si>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</si>
  <si>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</si>
  <si>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</si>
  <si>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</si>
  <si>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</si>
  <si>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</si>
  <si>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</si>
  <si>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</si>
  <si>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</si>
  <si>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</si>
  <si>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</si>
  <si>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</si>
  <si>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</si>
  <si>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</si>
  <si>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</si>
  <si>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</si>
  <si>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</si>
  <si>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</si>
  <si>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</si>
  <si>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</si>
  <si>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</si>
  <si>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</si>
  <si>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</si>
  <si>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</si>
  <si>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</si>
  <si>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</si>
  <si>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</si>
  <si>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</si>
  <si>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</si>
  <si>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</si>
  <si>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</si>
  <si>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</si>
  <si>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</si>
  <si>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</si>
  <si>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</si>
  <si>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</si>
  <si>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</si>
  <si>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</si>
  <si>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</si>
  <si>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</si>
  <si>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</si>
  <si>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</si>
  <si>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</si>
  <si>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</si>
  <si>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</si>
  <si>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</si>
  <si>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</si>
  <si>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</si>
  <si>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</si>
  <si>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</si>
  <si>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</si>
  <si>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</si>
  <si>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</si>
  <si>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</si>
  <si>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</si>
  <si>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</si>
  <si>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</si>
  <si>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</si>
  <si>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</si>
  <si>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</si>
  <si>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</si>
  <si>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</si>
  <si>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</si>
  <si>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</si>
  <si>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</si>
  <si>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</si>
  <si>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</si>
  <si>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</si>
  <si>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</si>
  <si>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</si>
  <si>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</si>
  <si>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</si>
  <si>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</si>
  <si>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</si>
  <si>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</si>
  <si>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</si>
  <si>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</si>
  <si>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</si>
  <si>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</si>
  <si>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</si>
  <si>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</si>
  <si>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</si>
  <si>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</si>
  <si>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</si>
  <si>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</si>
  <si>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</si>
  <si>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</si>
  <si>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</si>
  <si>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</si>
  <si>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</si>
  <si>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</si>
  <si>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</si>
  <si>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</si>
  <si>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</si>
  <si>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</si>
  <si>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</si>
  <si>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</si>
  <si>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</si>
  <si>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</si>
  <si>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</si>
  <si>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</si>
  <si>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</si>
  <si>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</si>
  <si>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</si>
  <si>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</si>
  <si>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</si>
  <si>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</si>
  <si>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</si>
  <si>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</si>
  <si>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</si>
  <si>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</si>
  <si>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</si>
  <si>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</si>
  <si>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</si>
  <si>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</si>
  <si>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</si>
  <si>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</si>
  <si>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</si>
  <si>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</si>
  <si>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</si>
  <si>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</si>
  <si>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</si>
  <si>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</si>
  <si>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</si>
  <si>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</si>
  <si>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</si>
  <si>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</si>
  <si>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</si>
  <si>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</si>
  <si>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</si>
  <si>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</si>
  <si>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</si>
  <si>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</si>
  <si>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</si>
  <si>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</si>
  <si>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</si>
  <si>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</si>
  <si>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</si>
  <si>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</si>
  <si>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</si>
  <si>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</si>
  <si>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</si>
  <si>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</si>
  <si>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</si>
  <si>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</si>
  <si>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</si>
  <si>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</si>
  <si>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</si>
  <si>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</si>
  <si>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</si>
  <si>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</si>
  <si>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</si>
  <si>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</si>
  <si>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</si>
  <si>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</si>
  <si>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</si>
  <si>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</si>
  <si>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</si>
  <si>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</si>
  <si>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</si>
  <si>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</si>
  <si>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</si>
  <si>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</si>
  <si>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</si>
  <si>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</si>
  <si>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</si>
  <si>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</si>
  <si>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</si>
  <si>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</si>
  <si>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</si>
  <si>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</si>
  <si>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</si>
  <si>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</si>
  <si>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</si>
  <si>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</si>
  <si>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</si>
  <si>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</si>
  <si>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</si>
  <si>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</si>
  <si>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</si>
  <si>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</si>
  <si>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</si>
  <si>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</si>
  <si>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</si>
  <si>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</si>
  <si>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</si>
  <si>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</si>
  <si>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</si>
  <si>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</si>
  <si>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</si>
  <si>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</si>
  <si>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</si>
  <si>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</si>
  <si>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</si>
  <si>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</si>
  <si>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</si>
  <si>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</si>
  <si>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</si>
  <si>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</si>
  <si>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</si>
  <si>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</si>
  <si>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</si>
  <si>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</si>
  <si>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</si>
  <si>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</si>
  <si>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</si>
  <si>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</si>
  <si>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</si>
  <si>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</si>
  <si>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</si>
  <si>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</si>
  <si>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</si>
  <si>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</si>
  <si>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</si>
  <si>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</si>
  <si>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</si>
  <si>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</si>
  <si>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</si>
  <si>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</si>
  <si>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</si>
  <si>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</si>
  <si>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</si>
  <si>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</si>
  <si>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</si>
  <si>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</si>
  <si>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</si>
  <si>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</si>
  <si>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</si>
  <si>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</si>
  <si>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</si>
  <si>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</si>
  <si>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</si>
  <si>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</si>
  <si>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</si>
  <si>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</si>
  <si>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</si>
  <si>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</si>
  <si>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</si>
  <si>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</si>
  <si>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</si>
  <si>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</si>
  <si>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</si>
  <si>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</si>
  <si>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</si>
  <si>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</si>
  <si>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</si>
  <si>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</si>
  <si>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</si>
  <si>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</si>
  <si>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</si>
  <si>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</si>
  <si>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</si>
  <si>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</si>
  <si>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</si>
  <si>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</si>
  <si>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</si>
  <si>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</si>
  <si>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</si>
  <si>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</si>
  <si>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</si>
  <si>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</si>
  <si>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</si>
  <si>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</si>
  <si>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</si>
  <si>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</si>
  <si>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</si>
  <si>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</si>
  <si>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</si>
  <si>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</si>
  <si>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</si>
  <si>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</si>
  <si>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</si>
  <si>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</si>
  <si>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</si>
  <si>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</si>
  <si>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</si>
  <si>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</si>
  <si>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</si>
  <si>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</si>
  <si>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</si>
  <si>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</si>
  <si>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</si>
  <si>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</si>
  <si>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</si>
  <si>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</si>
  <si>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</si>
  <si>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</si>
  <si>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</si>
  <si>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</si>
  <si>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</si>
  <si>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</si>
  <si>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</si>
  <si>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</si>
  <si>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</si>
  <si>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</si>
  <si>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</si>
  <si>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</si>
  <si>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</si>
  <si>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</si>
  <si>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</si>
  <si>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</si>
  <si>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</si>
  <si>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</si>
  <si>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</si>
  <si>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</si>
  <si>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</si>
  <si>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</si>
  <si>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</si>
  <si>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</si>
  <si>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</si>
  <si>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</si>
  <si>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</si>
  <si>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</si>
  <si>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</si>
  <si>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</si>
  <si>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</si>
  <si>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</si>
  <si>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</si>
  <si>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</si>
  <si>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</si>
  <si>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</si>
  <si>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</si>
  <si>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</si>
  <si>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</si>
  <si>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</si>
  <si>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</si>
  <si>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</si>
  <si>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</si>
  <si>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</si>
  <si>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</si>
  <si>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</si>
  <si>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</si>
  <si>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</si>
  <si>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</si>
  <si>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</si>
  <si>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</si>
  <si>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</si>
  <si>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</si>
  <si>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</si>
  <si>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</si>
  <si>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</si>
  <si>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</si>
  <si>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</si>
  <si>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</si>
  <si>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</si>
  <si>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</si>
  <si>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</si>
  <si>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</si>
  <si>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</si>
  <si>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</si>
  <si>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</si>
  <si>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</si>
  <si>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</si>
  <si>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</si>
  <si>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</si>
  <si>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</si>
  <si>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</si>
  <si>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</si>
  <si>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</si>
  <si>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</si>
  <si>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</si>
  <si>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</si>
  <si>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</si>
  <si>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</si>
  <si>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</si>
  <si>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</si>
  <si>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</si>
  <si>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</si>
  <si>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</si>
  <si>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</si>
  <si>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</si>
  <si>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</si>
  <si>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</si>
  <si>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</si>
  <si>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</si>
  <si>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</si>
  <si>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</si>
  <si>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</si>
  <si>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</si>
  <si>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</si>
  <si>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</si>
  <si>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</si>
  <si>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</si>
  <si>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</si>
  <si>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</si>
  <si>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</si>
  <si>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</si>
  <si>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</si>
  <si>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</si>
  <si>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</si>
  <si>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</si>
  <si>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</si>
  <si>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</si>
  <si>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</si>
  <si>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</si>
  <si>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</si>
  <si>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</si>
  <si>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</si>
  <si>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</si>
  <si>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</si>
  <si>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</si>
  <si>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</si>
  <si>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</si>
  <si>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</si>
  <si>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</si>
  <si>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</si>
  <si>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</si>
  <si>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</si>
  <si>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</si>
  <si>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</si>
  <si>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</si>
  <si>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</si>
  <si>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</si>
  <si>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</si>
  <si>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</si>
  <si>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</si>
  <si>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</si>
  <si>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</si>
  <si>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</si>
  <si>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</si>
  <si>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</si>
  <si>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</si>
  <si>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</si>
  <si>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</si>
  <si>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</si>
  <si>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</si>
  <si>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</si>
  <si>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</si>
  <si>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</si>
  <si>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</si>
  <si>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</si>
  <si>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</si>
  <si>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</si>
  <si>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</si>
  <si>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</si>
  <si>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</si>
  <si>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</si>
  <si>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</si>
  <si>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</si>
  <si>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</si>
  <si>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</si>
  <si>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</si>
  <si>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</si>
  <si>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</si>
  <si>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</si>
  <si>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</si>
  <si>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</si>
  <si>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</si>
  <si>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</si>
  <si>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</si>
  <si>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</si>
  <si>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</si>
  <si>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</si>
  <si>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</si>
  <si>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</si>
  <si>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</si>
  <si>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</si>
  <si>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</si>
  <si>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</si>
  <si>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</si>
  <si>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</si>
  <si>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</si>
  <si>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</si>
  <si>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</si>
  <si>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</si>
  <si>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</si>
  <si>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</si>
  <si>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</si>
  <si>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</si>
  <si>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</si>
  <si>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</si>
  <si>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</si>
  <si>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</si>
  <si>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</si>
  <si>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</si>
  <si>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</si>
  <si>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</si>
  <si>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</si>
  <si>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</si>
  <si>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</si>
  <si>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</si>
  <si>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</si>
  <si>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</si>
  <si>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</si>
  <si>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</si>
  <si>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</si>
  <si>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</si>
  <si>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</si>
  <si>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</si>
  <si>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</si>
  <si>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</si>
  <si>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</si>
  <si>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</si>
  <si>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</si>
  <si>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</si>
  <si>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</si>
  <si>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</si>
  <si>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</si>
  <si>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</si>
  <si>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</si>
  <si>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</si>
  <si>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</si>
  <si>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</si>
  <si>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</si>
  <si>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</si>
  <si>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</si>
  <si>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</si>
  <si>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</si>
  <si>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</si>
  <si>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</si>
  <si>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</si>
  <si>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</si>
  <si>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</si>
  <si>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</si>
  <si>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</si>
  <si>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</si>
  <si>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</si>
  <si>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</si>
  <si>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</si>
  <si>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</si>
  <si>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</si>
  <si>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</si>
  <si>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</si>
  <si>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</si>
  <si>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</si>
  <si>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</si>
  <si>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</si>
  <si>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</si>
  <si>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</si>
  <si>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</si>
  <si>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</si>
  <si>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</si>
  <si>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</si>
  <si>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</si>
  <si>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</si>
  <si>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</si>
  <si>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</si>
  <si>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</si>
  <si>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</si>
  <si>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</si>
  <si>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</si>
  <si>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</si>
  <si>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</si>
  <si>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</si>
  <si>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</si>
  <si>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</si>
  <si>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</si>
  <si>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</si>
  <si>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</si>
  <si>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</si>
  <si>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</si>
  <si>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</si>
  <si>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</si>
  <si>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</si>
  <si>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</si>
  <si>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</si>
  <si>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</si>
  <si>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</si>
  <si>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</si>
  <si>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</si>
  <si>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</si>
  <si>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</si>
  <si>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</si>
  <si>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</si>
  <si>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</si>
  <si>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</si>
  <si>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</si>
  <si>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</si>
  <si>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</si>
  <si>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</si>
  <si>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</si>
  <si>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</si>
  <si>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</si>
  <si>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</si>
  <si>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</si>
  <si>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</si>
  <si>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</si>
  <si>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</si>
  <si>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</si>
  <si>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</si>
  <si>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</si>
  <si>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</si>
  <si>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</si>
  <si>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</si>
  <si>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</si>
  <si>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</si>
  <si>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</si>
  <si>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</si>
  <si>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</si>
  <si>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</si>
  <si>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</si>
  <si>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</si>
  <si>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</si>
  <si>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</si>
  <si>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</si>
  <si>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</si>
  <si>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</si>
  <si>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</si>
  <si>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</si>
  <si>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</si>
  <si>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</si>
  <si>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</si>
  <si>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</si>
  <si>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</si>
  <si>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</si>
  <si>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</si>
  <si>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</si>
  <si>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</si>
  <si>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</si>
  <si>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</si>
  <si>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</si>
  <si>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</si>
  <si>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</si>
  <si>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</si>
  <si>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</si>
  <si>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</si>
  <si>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</si>
  <si>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</si>
  <si>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</si>
  <si>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</si>
  <si>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</si>
  <si>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</si>
  <si>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</si>
  <si>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</si>
  <si>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</si>
  <si>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</si>
  <si>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</si>
  <si>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</si>
  <si>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</si>
  <si>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</si>
  <si>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</si>
  <si>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</si>
  <si>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</si>
  <si>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</si>
  <si>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</si>
  <si>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</si>
  <si>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</si>
  <si>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</si>
  <si>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</si>
  <si>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</si>
  <si>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</si>
  <si>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</si>
  <si>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</si>
  <si>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</si>
  <si>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</si>
  <si>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</si>
  <si>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</si>
  <si>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</si>
  <si>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</si>
  <si>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</si>
  <si>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</si>
  <si>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</si>
  <si>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</si>
  <si>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</si>
  <si>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</si>
  <si>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</si>
  <si>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</si>
  <si>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</si>
  <si>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</si>
  <si>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</si>
  <si>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</si>
  <si>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</si>
  <si>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</si>
  <si>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</si>
  <si>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</si>
  <si>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</si>
  <si>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</si>
  <si>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</si>
  <si>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</si>
  <si>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</si>
  <si>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</si>
  <si>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</si>
  <si>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</si>
  <si>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</si>
  <si>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</si>
  <si>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</si>
  <si>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</si>
  <si>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</si>
  <si>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</si>
  <si>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</si>
  <si>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</si>
  <si>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</si>
  <si>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</si>
  <si>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</si>
  <si>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</si>
  <si>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</si>
  <si>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</si>
  <si>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</si>
  <si>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</si>
  <si>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</si>
  <si>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</si>
  <si>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</si>
  <si>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</si>
  <si>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</si>
  <si>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</si>
  <si>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</si>
  <si>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</si>
  <si>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</si>
  <si>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</si>
  <si>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</si>
  <si>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</si>
  <si>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</si>
  <si>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</si>
  <si>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</si>
  <si>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</si>
  <si>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</si>
  <si>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</si>
  <si>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</si>
  <si>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</si>
  <si>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</si>
  <si>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</si>
  <si>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</si>
  <si>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</si>
  <si>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</si>
  <si>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</si>
  <si>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</si>
  <si>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</si>
  <si>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</si>
  <si>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</si>
  <si>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</si>
  <si>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</si>
  <si>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</si>
  <si>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</si>
  <si>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</si>
  <si>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</si>
  <si>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</si>
  <si>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</si>
  <si>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</si>
  <si>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</si>
  <si>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</si>
  <si>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</si>
  <si>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</si>
  <si>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</si>
  <si>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</si>
  <si>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</si>
  <si>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</si>
  <si>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</si>
  <si>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</si>
  <si>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</si>
  <si>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</si>
  <si>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</si>
  <si>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</si>
  <si>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</si>
  <si>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</si>
  <si>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</si>
  <si>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</si>
  <si>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</si>
  <si>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</si>
  <si>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</si>
  <si>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</si>
  <si>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</si>
  <si>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</si>
  <si>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</si>
  <si>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</si>
  <si>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</si>
  <si>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</si>
  <si>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</si>
  <si>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</si>
  <si>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</si>
  <si>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</si>
  <si>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</si>
  <si>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</si>
  <si>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</si>
  <si>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</si>
  <si>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</si>
  <si>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</si>
  <si>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</si>
  <si>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</si>
  <si>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</si>
  <si>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</si>
  <si>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</si>
  <si>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</si>
  <si>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</si>
  <si>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</si>
  <si>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</si>
  <si>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</si>
  <si>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</si>
  <si>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</si>
  <si>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</si>
  <si>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</si>
  <si>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</si>
  <si>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</si>
  <si>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</si>
  <si>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</si>
  <si>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</si>
  <si>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</si>
  <si>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</si>
  <si>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</si>
  <si>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</si>
  <si>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</si>
  <si>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</si>
  <si>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</si>
  <si>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</si>
  <si>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</si>
  <si>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</si>
  <si>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</si>
  <si>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</si>
  <si>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</si>
  <si>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</si>
  <si>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</si>
  <si>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</si>
  <si>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</si>
  <si>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</si>
  <si>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</si>
  <si>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</si>
  <si>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</si>
  <si>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</si>
  <si>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</si>
  <si>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</si>
  <si>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</si>
  <si>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</si>
  <si>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</si>
  <si>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</si>
  <si>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</si>
  <si>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</si>
  <si>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</si>
  <si>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</si>
  <si>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</si>
  <si>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</si>
  <si>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</si>
  <si>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</si>
  <si>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</si>
  <si>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</si>
  <si>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</si>
  <si>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</si>
  <si>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</si>
  <si>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</si>
  <si>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</si>
  <si>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</si>
  <si>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</si>
  <si>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</si>
  <si>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</si>
  <si>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</si>
  <si>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</si>
  <si>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</si>
  <si>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</si>
  <si>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</si>
  <si>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</si>
  <si>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</si>
  <si>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</si>
  <si>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</si>
  <si>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</si>
  <si>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</si>
  <si>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</si>
  <si>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</si>
  <si>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</si>
  <si>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</si>
  <si>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</si>
  <si>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</si>
  <si>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</si>
  <si>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</si>
  <si>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</si>
  <si>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</si>
  <si>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</si>
  <si>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</si>
  <si>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</si>
  <si>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</si>
  <si>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</si>
  <si>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</si>
  <si>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</si>
  <si>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</si>
  <si>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</si>
  <si>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</si>
  <si>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</si>
  <si>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</si>
  <si>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</si>
  <si>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</si>
  <si>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</si>
  <si>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</si>
  <si>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</si>
  <si>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</si>
  <si>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</si>
  <si>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</si>
  <si>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</si>
  <si>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</si>
  <si>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</si>
  <si>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</si>
  <si>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</si>
  <si>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</si>
  <si>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</si>
  <si>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</si>
  <si>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</si>
  <si>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</si>
  <si>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</si>
  <si>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</si>
  <si>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</si>
  <si>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</si>
  <si>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</si>
  <si>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</si>
  <si>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</si>
  <si>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</si>
  <si>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</si>
  <si>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</si>
  <si>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</si>
  <si>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</si>
  <si>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</si>
  <si>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</si>
  <si>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</si>
  <si>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</si>
  <si>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</si>
  <si>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</si>
  <si>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</si>
  <si>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</si>
  <si>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</si>
  <si>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</si>
  <si>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</si>
  <si>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</si>
  <si>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</si>
  <si>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</si>
  <si>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</si>
  <si>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</si>
  <si>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</si>
  <si>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</si>
  <si>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</si>
  <si>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</si>
  <si>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</si>
  <si>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</si>
  <si>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</si>
  <si>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</si>
  <si>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</si>
  <si>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</si>
  <si>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</si>
  <si>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</si>
  <si>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</si>
  <si>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</si>
  <si>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</si>
  <si>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</si>
  <si>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</si>
  <si>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</si>
  <si>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</si>
  <si>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</si>
  <si>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</si>
  <si>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</si>
  <si>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</si>
  <si>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</si>
  <si>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</si>
  <si>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</si>
  <si>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</si>
  <si>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</si>
  <si>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</si>
  <si>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</si>
  <si>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</si>
  <si>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</si>
  <si>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</si>
  <si>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</si>
  <si>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</si>
  <si>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</si>
  <si>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</si>
  <si>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</si>
  <si>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</si>
  <si>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</si>
  <si>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</si>
  <si>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</si>
  <si>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</si>
  <si>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</si>
  <si>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</si>
  <si>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</si>
  <si>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</si>
  <si>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</si>
  <si>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</si>
  <si>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</si>
  <si>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</si>
  <si>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</si>
  <si>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</si>
  <si>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</si>
  <si>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</si>
  <si>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</si>
  <si>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</si>
  <si>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</si>
  <si>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</si>
  <si>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</si>
  <si>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</si>
  <si>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</si>
  <si>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</si>
  <si>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</si>
  <si>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</si>
  <si>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</si>
  <si>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</si>
  <si>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</si>
  <si>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</si>
  <si>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</si>
  <si>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</si>
  <si>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</si>
  <si>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</si>
  <si>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</si>
  <si>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</si>
  <si>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</si>
  <si>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</si>
  <si>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</si>
  <si>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</si>
  <si>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</si>
  <si>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</si>
  <si>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</si>
  <si>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</si>
  <si>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</si>
  <si>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</si>
  <si>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</si>
  <si>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</si>
  <si>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</si>
  <si>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</si>
  <si>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</si>
  <si>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</si>
  <si>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</si>
  <si>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</si>
  <si>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</si>
  <si>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</si>
  <si>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</si>
  <si>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</si>
  <si>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</si>
  <si>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</si>
  <si>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</si>
  <si>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</si>
  <si>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</si>
  <si>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</si>
  <si>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</si>
  <si>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</si>
  <si>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</si>
  <si>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</si>
  <si>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</si>
  <si>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</si>
  <si>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</si>
  <si>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</si>
  <si>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</si>
  <si>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</si>
  <si>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</si>
  <si>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</si>
  <si>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</si>
  <si>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</si>
  <si>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</si>
  <si>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</si>
  <si>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</si>
  <si>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</si>
  <si>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</si>
  <si>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</si>
  <si>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</si>
  <si>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</si>
  <si>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</si>
  <si>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</si>
  <si>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</si>
  <si>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</si>
  <si>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</si>
  <si>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</si>
  <si>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</si>
  <si>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</si>
  <si>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</si>
  <si>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</si>
  <si>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</si>
  <si>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</si>
  <si>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</si>
  <si>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</si>
  <si>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</si>
  <si>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</si>
  <si>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</si>
  <si>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</si>
  <si>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</si>
  <si>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</si>
  <si>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</si>
  <si>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</si>
  <si>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</si>
  <si>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</si>
  <si>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</si>
  <si>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</si>
  <si>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</si>
  <si>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</si>
  <si>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</si>
  <si>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</si>
  <si>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</si>
  <si>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</si>
  <si>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</si>
  <si>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</si>
  <si>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</si>
  <si>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</si>
  <si>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</si>
  <si>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</si>
  <si>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</si>
  <si>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</si>
  <si>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</si>
  <si>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</si>
  <si>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</si>
  <si>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</si>
  <si>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</si>
  <si>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</si>
  <si>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</si>
  <si>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</si>
  <si>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</si>
  <si>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</si>
  <si>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</si>
  <si>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</si>
  <si>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</si>
  <si>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</si>
  <si>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</si>
  <si>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</si>
  <si>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</si>
  <si>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</si>
  <si>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</si>
  <si>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</si>
  <si>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</si>
  <si>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</si>
  <si>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</si>
  <si>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</si>
  <si>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</si>
  <si>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</si>
  <si>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</si>
  <si>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</si>
  <si>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</si>
  <si>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</si>
  <si>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</si>
  <si>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</si>
  <si>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</si>
  <si>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</si>
  <si>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</si>
  <si>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</si>
  <si>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</si>
  <si>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</si>
  <si>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</si>
  <si>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</si>
  <si>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</si>
  <si>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</si>
  <si>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</si>
  <si>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</si>
  <si>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</si>
  <si>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</si>
  <si>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</si>
  <si>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</si>
  <si>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</si>
  <si>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</si>
  <si>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</si>
  <si>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</si>
  <si>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</si>
  <si>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</si>
  <si>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</si>
  <si>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</si>
  <si>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</si>
  <si>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</si>
  <si>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</si>
  <si>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</si>
  <si>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</si>
  <si>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</si>
  <si>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</si>
  <si>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</si>
  <si>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</si>
  <si>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</si>
  <si>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</si>
  <si>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</si>
  <si>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</si>
  <si>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</si>
  <si>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</si>
  <si>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</si>
  <si>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</si>
  <si>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</si>
  <si>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</si>
  <si>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</si>
  <si>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</si>
  <si>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</si>
  <si>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</si>
  <si>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</si>
  <si>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</si>
  <si>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</si>
  <si>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</si>
  <si>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</si>
  <si>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</si>
  <si>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</si>
  <si>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</si>
  <si>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</si>
  <si>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</si>
  <si>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</si>
  <si>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</si>
  <si>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</si>
  <si>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</si>
  <si>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</si>
  <si>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</si>
  <si>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</si>
  <si>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</si>
  <si>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</si>
  <si>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</si>
  <si>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</si>
  <si>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</si>
  <si>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</si>
  <si>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</si>
  <si>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</si>
  <si>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</si>
  <si>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</si>
  <si>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</si>
  <si>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</si>
  <si>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</si>
  <si>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</si>
  <si>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</si>
  <si>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</si>
  <si>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</si>
  <si>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</si>
  <si>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</si>
  <si>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</si>
  <si>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</si>
  <si>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</si>
  <si>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</si>
  <si>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</si>
  <si>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</si>
  <si>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</si>
  <si>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</si>
  <si>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</si>
  <si>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</si>
  <si>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</si>
  <si>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</si>
  <si>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</si>
  <si>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</si>
  <si>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</si>
  <si>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</si>
  <si>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</si>
  <si>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</si>
  <si>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</si>
  <si>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</si>
  <si>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</si>
  <si>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</si>
  <si>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</si>
  <si>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</si>
  <si>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</si>
  <si>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</si>
  <si>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</si>
  <si>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</si>
  <si>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</si>
  <si>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</si>
  <si>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</si>
  <si>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</si>
  <si>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</si>
  <si>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</si>
  <si>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</si>
  <si>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</si>
  <si>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</si>
  <si>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</si>
  <si>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</si>
  <si>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</si>
  <si>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</si>
  <si>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</si>
  <si>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</si>
  <si>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</si>
  <si>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</si>
  <si>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</si>
  <si>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</si>
  <si>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</si>
  <si>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</si>
  <si>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</si>
  <si>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</si>
  <si>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</si>
  <si>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</si>
  <si>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</si>
  <si>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</si>
  <si>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</si>
  <si>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</si>
  <si>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</si>
  <si>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</si>
  <si>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</si>
  <si>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</si>
  <si>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</si>
  <si>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</si>
  <si>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</si>
  <si>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</si>
  <si>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</si>
  <si>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</si>
  <si>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</si>
  <si>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</si>
  <si>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</si>
  <si>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</si>
  <si>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</si>
  <si>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</si>
  <si>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</si>
  <si>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</si>
  <si>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</si>
  <si>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</si>
  <si>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</si>
  <si>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</si>
  <si>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</si>
  <si>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</si>
  <si>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</si>
  <si>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</si>
  <si>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</si>
  <si>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</si>
  <si>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</si>
  <si>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</si>
  <si>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</si>
  <si>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</si>
  <si>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</si>
  <si>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</si>
  <si>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</si>
  <si>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</si>
  <si>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</si>
  <si>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</si>
  <si>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</si>
  <si>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</si>
  <si>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</si>
  <si>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</si>
  <si>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</si>
  <si>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</si>
  <si>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</si>
  <si>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</si>
  <si>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</si>
  <si>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</si>
  <si>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</si>
  <si>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</si>
  <si>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</si>
  <si>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</si>
  <si>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</si>
  <si>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</si>
  <si>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</si>
  <si>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</si>
  <si>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</si>
  <si>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</si>
  <si>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</si>
  <si>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</si>
  <si>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</si>
  <si>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</si>
  <si>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</si>
  <si>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</si>
  <si>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</si>
  <si>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</si>
  <si>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</si>
  <si>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</si>
  <si>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</si>
  <si>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</si>
  <si>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</si>
  <si>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</si>
  <si>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</si>
  <si>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</si>
  <si>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</si>
  <si>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</si>
  <si>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</si>
  <si>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</si>
  <si>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</si>
  <si>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</si>
  <si>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</si>
  <si>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</si>
  <si>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</si>
  <si>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</si>
  <si>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</si>
  <si>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</si>
  <si>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</si>
  <si>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</si>
  <si>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</si>
  <si>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</si>
  <si>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</si>
  <si>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</si>
  <si>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</si>
  <si>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</si>
  <si>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</si>
  <si>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</si>
  <si>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</si>
  <si>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</si>
  <si>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</si>
  <si>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</si>
  <si>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</si>
  <si>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</si>
  <si>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</si>
  <si>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</si>
  <si>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</si>
  <si>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</si>
  <si>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</si>
  <si>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</si>
  <si>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</si>
  <si>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</si>
  <si>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</si>
  <si>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</si>
  <si>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</si>
  <si>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</si>
  <si>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</si>
  <si>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</si>
  <si>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</si>
  <si>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</si>
  <si>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</si>
  <si>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</si>
  <si>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</si>
  <si>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</si>
  <si>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</si>
  <si>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</si>
  <si>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</si>
  <si>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</si>
  <si>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</si>
  <si>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</si>
  <si>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</si>
  <si>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</si>
  <si>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</si>
  <si>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</si>
  <si>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</si>
  <si>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</si>
  <si>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</si>
  <si>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</si>
  <si>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</si>
  <si>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</si>
  <si>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</si>
  <si>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</si>
  <si>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</si>
  <si>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</si>
  <si>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</si>
  <si>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</si>
  <si>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</si>
  <si>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</si>
  <si>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</si>
  <si>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</si>
  <si>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</si>
  <si>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</si>
  <si>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</si>
  <si>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</si>
  <si>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</si>
  <si>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</si>
  <si>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</si>
  <si>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</si>
  <si>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</si>
  <si>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</si>
  <si>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</si>
  <si>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</si>
  <si>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</si>
  <si>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</si>
  <si>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</si>
  <si>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</si>
  <si>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</si>
  <si>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</si>
  <si>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</si>
  <si>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</si>
  <si>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</si>
  <si>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</si>
  <si>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</si>
  <si>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</si>
  <si>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</si>
  <si>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</si>
  <si>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</si>
  <si>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</si>
  <si>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</si>
  <si>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</si>
  <si>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</si>
  <si>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</si>
  <si>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</si>
  <si>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</si>
  <si>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</si>
  <si>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</si>
  <si>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</si>
  <si>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</si>
  <si>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</si>
  <si>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</si>
  <si>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</si>
  <si>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</si>
  <si>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</si>
  <si>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</si>
  <si>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</si>
  <si>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</si>
  <si>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</si>
  <si>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</si>
  <si>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</si>
  <si>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</si>
  <si>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</si>
  <si>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</si>
  <si>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</si>
  <si>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</si>
  <si>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</si>
  <si>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</si>
  <si>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</si>
  <si>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</si>
  <si>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</si>
  <si>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</si>
  <si>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</si>
  <si>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</si>
  <si>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</si>
  <si>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</si>
  <si>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</si>
  <si>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</si>
  <si>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</si>
  <si>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</si>
  <si>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</si>
  <si>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</si>
  <si>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</si>
  <si>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</si>
  <si>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</si>
  <si>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</si>
  <si>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</si>
  <si>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</si>
  <si>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</si>
  <si>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</si>
  <si>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</si>
  <si>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</si>
  <si>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</si>
  <si>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</si>
  <si>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</si>
  <si>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</si>
  <si>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</si>
  <si>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</si>
  <si>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</si>
  <si>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</si>
  <si>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</si>
  <si>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</si>
  <si>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</si>
  <si>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</si>
  <si>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</si>
  <si>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</si>
  <si>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</si>
  <si>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</si>
  <si>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</si>
  <si>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</si>
  <si>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</si>
  <si>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</si>
  <si>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</si>
  <si>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</si>
  <si>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</si>
  <si>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</si>
  <si>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</si>
  <si>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</si>
  <si>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</si>
  <si>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</si>
  <si>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</si>
  <si>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</si>
  <si>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</si>
  <si>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</si>
  <si>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</si>
  <si>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</si>
  <si>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</si>
  <si>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</si>
  <si>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</si>
  <si>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</si>
  <si>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</si>
  <si>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</si>
  <si>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</si>
  <si>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</si>
  <si>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</si>
  <si>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</si>
  <si>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</si>
  <si>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</si>
  <si>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</si>
  <si>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</si>
  <si>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</si>
  <si>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</si>
  <si>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</si>
  <si>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</si>
  <si>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</si>
  <si>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</si>
  <si>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</si>
  <si>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</si>
  <si>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</si>
  <si>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</si>
  <si>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</si>
  <si>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</si>
  <si>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</si>
  <si>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</si>
  <si>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</si>
  <si>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</si>
  <si>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</si>
  <si>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</si>
  <si>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</si>
  <si>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</si>
  <si>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</si>
  <si>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</si>
  <si>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</si>
  <si>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</si>
  <si>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</si>
  <si>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</si>
  <si>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</si>
  <si>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</si>
  <si>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</si>
  <si>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</si>
  <si>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</si>
  <si>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</si>
  <si>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</si>
  <si>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</si>
  <si>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</si>
  <si>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</si>
  <si>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</si>
  <si>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</si>
  <si>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</si>
  <si>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</si>
  <si>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</si>
  <si>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</si>
  <si>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</si>
  <si>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</si>
  <si>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</si>
  <si>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</si>
  <si>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</si>
  <si>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</si>
  <si>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</si>
  <si>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</si>
  <si>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</si>
  <si>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</si>
  <si>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</si>
  <si>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</si>
  <si>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</si>
  <si>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</si>
  <si>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</si>
  <si>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</si>
  <si>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</si>
  <si>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</si>
  <si>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</si>
  <si>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</si>
  <si>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</si>
  <si>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</si>
  <si>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</si>
  <si>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</si>
  <si>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</si>
  <si>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</si>
  <si>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</si>
  <si>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</si>
  <si>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</si>
  <si>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</si>
  <si>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</si>
  <si>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</si>
  <si>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</si>
  <si>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</si>
  <si>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</si>
  <si>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</si>
  <si>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</si>
  <si>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</si>
  <si>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</si>
  <si>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</si>
  <si>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</si>
  <si>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</si>
  <si>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</si>
  <si>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</si>
  <si>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</si>
  <si>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</si>
  <si>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</si>
  <si>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</si>
  <si>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</si>
  <si>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</si>
  <si>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</si>
  <si>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</si>
  <si>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</si>
  <si>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</si>
  <si>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</si>
  <si>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</si>
  <si>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</si>
  <si>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</si>
  <si>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</si>
  <si>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</si>
  <si>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</si>
  <si>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</si>
  <si>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</si>
  <si>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</si>
  <si>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</si>
  <si>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</si>
  <si>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</si>
  <si>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</si>
  <si>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</si>
  <si>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</si>
  <si>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</si>
  <si>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</si>
  <si>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</si>
  <si>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</si>
  <si>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</si>
  <si>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</si>
  <si>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</si>
  <si>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</si>
  <si>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</si>
  <si>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</si>
  <si>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</si>
  <si>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</si>
  <si>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</si>
  <si>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</si>
  <si>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</si>
  <si>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</si>
  <si>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</si>
  <si>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</si>
  <si>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</si>
  <si>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</si>
  <si>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</si>
  <si>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</si>
  <si>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</si>
  <si>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</si>
  <si>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</si>
  <si>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</si>
  <si>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</si>
  <si>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</si>
  <si>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</si>
  <si>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</si>
  <si>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</si>
  <si>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</si>
  <si>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</si>
  <si>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</si>
  <si>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</si>
  <si>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</si>
  <si>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</si>
  <si>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</si>
  <si>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</si>
  <si>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</si>
  <si>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</si>
  <si>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</si>
  <si>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</si>
  <si>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</si>
  <si>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</si>
  <si>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</si>
  <si>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</si>
  <si>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</si>
  <si>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</si>
  <si>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</si>
  <si>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</si>
  <si>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</si>
  <si>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</si>
  <si>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</si>
  <si>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</si>
  <si>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</si>
  <si>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</si>
  <si>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</si>
  <si>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</si>
  <si>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</si>
  <si>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</si>
  <si>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</si>
  <si>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</si>
  <si>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</si>
  <si>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</si>
  <si>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</si>
  <si>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</si>
  <si>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</si>
  <si>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</si>
  <si>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</si>
  <si>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</si>
  <si>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</si>
  <si>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</si>
  <si>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</si>
  <si>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</si>
  <si>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</si>
  <si>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</si>
  <si>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</si>
  <si>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</si>
  <si>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</si>
  <si>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</si>
  <si>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</si>
  <si>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</si>
  <si>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</si>
  <si>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</si>
  <si>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</si>
  <si>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</si>
  <si>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</si>
  <si>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</si>
  <si>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</si>
  <si>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</si>
  <si>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</si>
  <si>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</si>
  <si>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</si>
  <si>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</si>
  <si>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</si>
  <si>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</si>
  <si>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</si>
  <si>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</si>
  <si>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</si>
  <si>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</si>
  <si>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</si>
  <si>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</si>
  <si>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</si>
  <si>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</si>
  <si>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</si>
  <si>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</si>
  <si>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</si>
  <si>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</si>
  <si>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</si>
  <si>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</si>
  <si>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</si>
  <si>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</si>
  <si>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</si>
  <si>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</si>
  <si>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</si>
  <si>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</si>
  <si>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</si>
  <si>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</si>
  <si>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</si>
  <si>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</si>
  <si>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</si>
  <si>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</si>
  <si>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</si>
  <si>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</si>
  <si>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</si>
  <si>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</si>
  <si>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</si>
  <si>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</si>
  <si>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</si>
  <si>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</si>
  <si>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</si>
  <si>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</si>
  <si>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</si>
  <si>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</si>
  <si>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</si>
  <si>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</si>
  <si>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</si>
  <si>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</si>
  <si>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</si>
  <si>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</si>
  <si>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</si>
  <si>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</si>
  <si>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</si>
  <si>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</si>
  <si>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</si>
  <si>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</si>
  <si>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</si>
  <si>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</si>
  <si>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</si>
  <si>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</si>
  <si>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</si>
  <si>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</si>
  <si>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</si>
  <si>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</si>
  <si>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</si>
  <si>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</si>
  <si>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</si>
  <si>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</si>
  <si>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</si>
  <si>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</si>
  <si>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</si>
  <si>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</si>
  <si>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</si>
  <si>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</si>
  <si>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</si>
  <si>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</si>
  <si>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</si>
  <si>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</si>
  <si>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</si>
  <si>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</si>
  <si>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</si>
  <si>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</si>
  <si>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</si>
  <si>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</si>
  <si>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</si>
  <si>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</si>
  <si>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</si>
  <si>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</si>
  <si>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</si>
  <si>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</si>
  <si>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</si>
  <si>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</si>
  <si>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</si>
  <si>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</si>
  <si>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</si>
  <si>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</si>
  <si>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</si>
  <si>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</si>
  <si>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</si>
  <si>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</si>
  <si>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</si>
  <si>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</si>
  <si>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</si>
  <si>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</si>
  <si>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</si>
  <si>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</si>
  <si>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</si>
  <si>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</si>
  <si>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</si>
  <si>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</si>
  <si>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</si>
  <si>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</si>
  <si>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</si>
  <si>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</si>
  <si>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</si>
  <si>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</si>
  <si>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</si>
  <si>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</si>
  <si>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</si>
  <si>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</si>
  <si>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</si>
  <si>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</si>
  <si>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</si>
  <si>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</si>
  <si>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</si>
  <si>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</si>
  <si>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</si>
  <si>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</si>
  <si>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</si>
  <si>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</si>
  <si>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</si>
  <si>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</si>
  <si>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</si>
  <si>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</si>
  <si>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</si>
  <si>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</si>
  <si>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</si>
  <si>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</si>
  <si>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</si>
  <si>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</si>
  <si>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</si>
  <si>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</si>
  <si>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</si>
  <si>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</si>
  <si>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</si>
  <si>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</si>
  <si>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</si>
  <si>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</si>
  <si>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</si>
  <si>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</si>
  <si>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</si>
  <si>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</si>
  <si>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</si>
  <si>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</si>
  <si>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</si>
  <si>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</si>
  <si>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</si>
  <si>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</si>
  <si>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</si>
  <si>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</si>
  <si>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</si>
  <si>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</si>
  <si>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</si>
  <si>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</si>
  <si>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</si>
  <si>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</si>
  <si>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</si>
  <si>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</si>
  <si>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</si>
  <si>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</si>
  <si>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</si>
  <si>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</si>
  <si>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</si>
  <si>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</si>
  <si>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</si>
  <si>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</si>
  <si>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</si>
  <si>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</si>
  <si>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</si>
  <si>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</si>
  <si>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</si>
  <si>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</si>
  <si>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</si>
  <si>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</si>
  <si>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</si>
  <si>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</si>
  <si>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</si>
  <si>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</si>
  <si>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</si>
  <si>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</si>
  <si>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</si>
  <si>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</si>
  <si>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</si>
  <si>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</si>
  <si>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</si>
  <si>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</si>
  <si>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</si>
  <si>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</si>
  <si>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</si>
  <si>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</si>
  <si>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</si>
  <si>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</si>
  <si>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</si>
  <si>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</si>
  <si>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</si>
  <si>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</si>
  <si>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</si>
  <si>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</si>
  <si>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</si>
  <si>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</si>
  <si>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</si>
  <si>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</si>
  <si>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</si>
  <si>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</si>
  <si>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</si>
  <si>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</si>
  <si>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</si>
  <si>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</si>
  <si>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</si>
  <si>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</si>
  <si>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</si>
  <si>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</si>
  <si>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</si>
  <si>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</si>
  <si>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</si>
  <si>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</si>
  <si>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</si>
  <si>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</si>
  <si>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</si>
  <si>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</si>
  <si>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</si>
  <si>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</si>
  <si>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</si>
  <si>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</si>
  <si>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</si>
  <si>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</si>
  <si>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</si>
  <si>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</si>
  <si>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</si>
  <si>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</si>
  <si>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</si>
  <si>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</si>
  <si>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</si>
  <si>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</si>
  <si>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</si>
  <si>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</si>
  <si>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</si>
  <si>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</si>
  <si>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</si>
  <si>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</si>
  <si>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</si>
  <si>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</si>
  <si>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</si>
  <si>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</si>
  <si>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</si>
  <si>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</si>
  <si>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</si>
  <si>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</si>
  <si>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</si>
  <si>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</si>
  <si>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</si>
  <si>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</si>
  <si>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</si>
  <si>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</si>
  <si>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</si>
  <si>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</si>
  <si>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</si>
  <si>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</si>
  <si>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</si>
  <si>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</si>
  <si>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</si>
  <si>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</si>
  <si>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</si>
  <si>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</si>
  <si>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</si>
  <si>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</si>
  <si>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</si>
  <si>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</si>
  <si>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</si>
  <si>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</si>
  <si>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</si>
  <si>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</si>
  <si>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</si>
  <si>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</si>
  <si>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</si>
  <si>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</si>
  <si>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</si>
  <si>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</si>
  <si>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</si>
  <si>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</si>
  <si>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</si>
  <si>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</si>
  <si>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</si>
  <si>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</si>
  <si>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</si>
  <si>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</si>
  <si>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</si>
  <si>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</si>
  <si>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</si>
  <si>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</si>
  <si>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</si>
  <si>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</si>
  <si>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</si>
  <si>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</si>
  <si>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</si>
  <si>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</si>
  <si>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</si>
  <si>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</si>
  <si>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</si>
  <si>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</si>
  <si>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</si>
  <si>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</si>
  <si>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</si>
  <si>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</si>
  <si>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</si>
  <si>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</si>
  <si>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</si>
  <si>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</si>
  <si>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</si>
  <si>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</si>
  <si>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</si>
  <si>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</si>
  <si>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</si>
  <si>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</si>
  <si>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</si>
  <si>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</si>
  <si>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</si>
  <si>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</si>
  <si>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</si>
  <si>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</si>
  <si>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</si>
  <si>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</si>
  <si>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</si>
  <si>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</si>
  <si>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</si>
  <si>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</si>
  <si>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</si>
  <si>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</si>
  <si>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</si>
  <si>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</si>
  <si>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</si>
  <si>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</si>
  <si>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</si>
  <si>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</si>
  <si>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</si>
  <si>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</si>
  <si>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</si>
  <si>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</si>
  <si>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</si>
  <si>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</si>
  <si>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</si>
  <si>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</si>
  <si>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</si>
  <si>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</si>
  <si>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</si>
  <si>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</si>
  <si>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</si>
  <si>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</si>
  <si>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</si>
  <si>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</si>
  <si>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</si>
  <si>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</si>
  <si>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</si>
  <si>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</si>
  <si>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</si>
  <si>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</si>
  <si>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</si>
  <si>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</si>
  <si>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</si>
  <si>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</si>
  <si>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</si>
  <si>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</si>
  <si>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</si>
  <si>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</si>
  <si>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</si>
  <si>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</si>
  <si>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</si>
  <si>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</si>
  <si>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</si>
  <si>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</si>
  <si>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</si>
  <si>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</si>
  <si>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</si>
  <si>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</si>
  <si>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</si>
  <si>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</si>
  <si>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</si>
  <si>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</si>
  <si>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</si>
  <si>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</si>
  <si>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</si>
  <si>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</si>
  <si>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</si>
  <si>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</si>
  <si>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</si>
  <si>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</si>
  <si>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</si>
  <si>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</si>
  <si>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</si>
  <si>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</si>
  <si>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</si>
  <si>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</si>
  <si>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</si>
  <si>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</si>
  <si>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</si>
  <si>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</si>
  <si>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</si>
  <si>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</si>
  <si>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</si>
  <si>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</si>
  <si>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</si>
  <si>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</si>
  <si>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</si>
  <si>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</si>
  <si>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</si>
  <si>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</si>
  <si>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</si>
  <si>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</si>
  <si>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</si>
  <si>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</si>
  <si>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</si>
  <si>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</si>
  <si>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</si>
  <si>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</si>
  <si>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</si>
  <si>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</si>
  <si>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</si>
  <si>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</si>
  <si>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</si>
  <si>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</si>
  <si>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</si>
  <si>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</si>
  <si>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</si>
  <si>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</si>
  <si>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</si>
  <si>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</si>
  <si>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</si>
  <si>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</si>
  <si>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</si>
  <si>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</si>
  <si>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</si>
  <si>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</si>
  <si>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</si>
  <si>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</si>
  <si>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</si>
  <si>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</si>
  <si>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</si>
  <si>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</si>
  <si>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</si>
  <si>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</si>
  <si>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</si>
  <si>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</si>
  <si>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</si>
  <si>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</si>
  <si>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</si>
  <si>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</si>
  <si>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</si>
  <si>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</si>
  <si>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</si>
  <si>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</si>
  <si>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</si>
  <si>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</si>
  <si>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</si>
  <si>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</si>
  <si>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</si>
  <si>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</si>
  <si>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</si>
  <si>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</si>
  <si>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</si>
  <si>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</si>
  <si>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</si>
  <si>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</si>
  <si>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</si>
  <si>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</si>
  <si>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</si>
  <si>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</si>
  <si>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</si>
  <si>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</si>
  <si>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</si>
  <si>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</si>
  <si>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</si>
  <si>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</si>
  <si>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</si>
  <si>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</si>
  <si>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</si>
  <si>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</si>
  <si>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</si>
  <si>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</si>
  <si>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</si>
  <si>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</si>
  <si>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</si>
  <si>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</si>
  <si>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</si>
  <si>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</si>
  <si>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</si>
  <si>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</si>
  <si>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</si>
  <si>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</si>
  <si>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</si>
  <si>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</si>
  <si>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</si>
  <si>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</si>
  <si>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</si>
  <si>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</si>
  <si>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</si>
  <si>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</si>
  <si>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</si>
  <si>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</si>
  <si>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</si>
  <si>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</si>
  <si>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</si>
  <si>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</si>
  <si>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</si>
  <si>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</si>
  <si>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</si>
  <si>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</si>
  <si>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</si>
  <si>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</si>
  <si>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</si>
  <si>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</si>
  <si>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</si>
  <si>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</si>
  <si>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</si>
  <si>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</si>
  <si>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</si>
  <si>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</si>
  <si>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</si>
  <si>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</si>
  <si>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</si>
  <si>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</si>
  <si>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</si>
  <si>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</si>
  <si>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</si>
  <si>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</si>
  <si>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</si>
  <si>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</si>
  <si>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</si>
  <si>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</si>
  <si>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</si>
  <si>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</si>
  <si>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</si>
  <si>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</si>
  <si>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</si>
  <si>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</si>
  <si>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</si>
  <si>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</si>
  <si>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</si>
  <si>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</si>
  <si>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</si>
  <si>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</si>
  <si>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</si>
  <si>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</si>
  <si>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</si>
  <si>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</si>
  <si>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</si>
  <si>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</si>
  <si>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</si>
  <si>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</si>
  <si>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</si>
  <si>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</si>
  <si>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</si>
  <si>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</si>
  <si>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</si>
  <si>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</si>
  <si>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</si>
  <si>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</si>
  <si>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</si>
  <si>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</si>
  <si>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</si>
  <si>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</si>
  <si>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</si>
  <si>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</si>
  <si>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</si>
  <si>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</si>
  <si>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</si>
  <si>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</si>
  <si>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</si>
  <si>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</si>
  <si>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</si>
  <si>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</si>
  <si>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</si>
  <si>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</si>
  <si>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</si>
  <si>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</si>
  <si>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</si>
  <si>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</si>
  <si>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</si>
  <si>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</si>
  <si>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</si>
  <si>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</si>
  <si>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</si>
  <si>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</si>
  <si>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</si>
  <si>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</si>
  <si>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</si>
  <si>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</si>
  <si>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</si>
  <si>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</si>
  <si>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</si>
  <si>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</si>
  <si>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</si>
  <si>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</si>
  <si>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</si>
  <si>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</si>
  <si>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</si>
  <si>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</si>
  <si>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</si>
  <si>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</si>
  <si>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</si>
  <si>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</si>
  <si>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</si>
  <si>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</si>
  <si>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</si>
  <si>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</si>
  <si>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</si>
  <si>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</si>
  <si>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</si>
  <si>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</si>
  <si>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</si>
  <si>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</si>
  <si>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</si>
  <si>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</si>
  <si>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</si>
  <si>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</si>
  <si>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</si>
  <si>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</si>
  <si>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</si>
  <si>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</si>
  <si>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</si>
  <si>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</si>
  <si>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</si>
  <si>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</si>
  <si>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</si>
  <si>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</si>
  <si>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</si>
  <si>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</si>
  <si>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</si>
  <si>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</si>
  <si>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</si>
  <si>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</si>
  <si>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</si>
  <si>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</si>
  <si>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</si>
  <si>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</si>
  <si>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</si>
  <si>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</si>
  <si>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</si>
  <si>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</si>
  <si>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</si>
  <si>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</si>
  <si>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</si>
  <si>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</si>
  <si>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</si>
  <si>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</si>
  <si>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</si>
  <si>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</si>
  <si>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</si>
  <si>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</si>
  <si>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</si>
  <si>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</si>
  <si>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</si>
  <si>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</si>
  <si>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</si>
  <si>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</si>
  <si>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</si>
  <si>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</si>
  <si>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</si>
  <si>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</si>
  <si>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</si>
  <si>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</si>
  <si>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</si>
  <si>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</si>
  <si>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</si>
  <si>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</si>
  <si>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</si>
  <si>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</si>
  <si>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</si>
  <si>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</si>
  <si>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</si>
  <si>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</si>
  <si>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</si>
  <si>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</si>
  <si>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</si>
  <si>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</si>
  <si>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</si>
  <si>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</si>
  <si>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</si>
  <si>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</si>
  <si>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</si>
  <si>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</si>
  <si>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</si>
  <si>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</si>
  <si>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</si>
  <si>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</si>
  <si>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</si>
  <si>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</si>
  <si>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</si>
  <si>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</si>
  <si>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</si>
  <si>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</si>
  <si>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</si>
  <si>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</si>
  <si>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</si>
  <si>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</si>
  <si>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</si>
  <si>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</si>
  <si>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</si>
  <si>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</si>
  <si>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</si>
  <si>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</si>
  <si>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</si>
  <si>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</si>
  <si>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</si>
  <si>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</si>
  <si>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</si>
  <si>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</si>
  <si>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</si>
  <si>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</si>
  <si>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</si>
  <si>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</si>
  <si>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</si>
  <si>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</si>
  <si>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</si>
  <si>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</si>
  <si>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</si>
  <si>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</si>
  <si>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</si>
  <si>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</si>
  <si>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</si>
  <si>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</si>
  <si>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</si>
  <si>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</si>
  <si>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</si>
  <si>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</si>
  <si>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</si>
  <si>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</si>
  <si>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</si>
  <si>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</si>
  <si>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</si>
  <si>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</si>
  <si>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</si>
  <si>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</si>
  <si>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</si>
  <si>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</si>
  <si>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</si>
  <si>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</si>
  <si>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</si>
  <si>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</si>
  <si>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</si>
  <si>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</si>
  <si>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</si>
  <si>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</si>
  <si>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</si>
  <si>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</si>
  <si>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</si>
  <si>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</si>
  <si>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</si>
  <si>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</si>
  <si>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</si>
  <si>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</si>
  <si>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</si>
  <si>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</si>
  <si>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</si>
  <si>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</si>
  <si>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</si>
  <si>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</si>
  <si>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</si>
  <si>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</si>
  <si>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</si>
  <si>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</si>
  <si>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</si>
  <si>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</si>
  <si>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</si>
  <si>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</si>
  <si>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</si>
  <si>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</si>
  <si>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</si>
  <si>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</si>
  <si>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</si>
  <si>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</si>
  <si>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</si>
  <si>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</si>
  <si>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</si>
  <si>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</si>
  <si>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</si>
  <si>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</si>
  <si>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</si>
  <si>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</si>
  <si>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</si>
  <si>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</si>
  <si>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</si>
  <si>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</si>
  <si>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</si>
  <si>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</si>
  <si>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</si>
  <si>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</si>
  <si>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</si>
  <si>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</si>
  <si>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</si>
  <si>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</si>
  <si>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</si>
  <si>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</si>
  <si>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</si>
  <si>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</si>
  <si>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</si>
  <si>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</si>
  <si>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</si>
  <si>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</si>
  <si>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</si>
  <si>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</si>
  <si>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</si>
  <si>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</si>
  <si>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</si>
  <si>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</si>
  <si>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</si>
  <si>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</si>
  <si>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</si>
  <si>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</si>
  <si>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</si>
  <si>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</si>
  <si>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</si>
  <si>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</si>
  <si>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</si>
  <si>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</si>
  <si>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</si>
  <si>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</si>
  <si>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</si>
  <si>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</si>
  <si>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</si>
  <si>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</si>
  <si>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</si>
  <si>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</si>
  <si>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</si>
  <si>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</si>
  <si>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</si>
  <si>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</si>
  <si>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</si>
  <si>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</si>
  <si>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</si>
  <si>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</si>
  <si>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</si>
  <si>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</si>
  <si>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</si>
  <si>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</si>
  <si>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</si>
  <si>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</si>
  <si>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</si>
  <si>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</si>
  <si>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</si>
  <si>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</si>
  <si>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</si>
  <si>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</si>
  <si>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</si>
  <si>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</si>
  <si>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</si>
  <si>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</si>
  <si>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</si>
  <si>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</si>
  <si>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</si>
  <si>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</si>
  <si>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</si>
  <si>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</si>
  <si>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</si>
  <si>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</si>
  <si>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</si>
  <si>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</si>
  <si>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</si>
  <si>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</si>
  <si>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</si>
  <si>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</si>
  <si>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</si>
  <si>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</si>
  <si>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</si>
  <si>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</si>
  <si>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</si>
  <si>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</si>
  <si>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</si>
  <si>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</si>
  <si>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</si>
  <si>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</si>
  <si>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</si>
  <si>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</si>
  <si>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</si>
  <si>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</si>
  <si>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</si>
  <si>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</si>
  <si>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</si>
  <si>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</si>
  <si>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</si>
  <si>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</si>
  <si>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</si>
  <si>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</si>
  <si>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</si>
  <si>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</si>
  <si>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</si>
  <si>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</si>
  <si>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</si>
  <si>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</si>
  <si>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</si>
  <si>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</si>
  <si>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</si>
  <si>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</si>
  <si>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</si>
  <si>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</si>
  <si>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</si>
  <si>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</si>
  <si>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</si>
  <si>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</si>
  <si>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</si>
  <si>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</si>
  <si>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</si>
  <si>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</si>
  <si>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</si>
  <si>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</si>
  <si>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</si>
  <si>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</si>
  <si>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</si>
  <si>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</si>
  <si>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</si>
  <si>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</si>
  <si>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</si>
  <si>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</si>
  <si>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</si>
  <si>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</si>
  <si>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</si>
  <si>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</si>
  <si>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</si>
  <si>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</si>
  <si>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</si>
  <si>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</si>
  <si>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</si>
  <si>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</si>
  <si>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</si>
  <si>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</si>
  <si>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</si>
  <si>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</si>
  <si>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</si>
  <si>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</si>
  <si>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</si>
  <si>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</si>
  <si>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</si>
  <si>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</si>
  <si>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</si>
  <si>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</si>
  <si>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</si>
  <si>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</si>
  <si>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</si>
  <si>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</si>
  <si>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</si>
  <si>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</si>
  <si>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</si>
  <si>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</si>
  <si>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</si>
  <si>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</si>
  <si>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</si>
  <si>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</si>
  <si>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</si>
  <si>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</si>
  <si>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</si>
  <si>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</si>
  <si>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</si>
  <si>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</si>
  <si>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</si>
  <si>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</si>
  <si>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</si>
  <si>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</si>
  <si>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</si>
  <si>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</si>
  <si>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</si>
  <si>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</si>
  <si>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</si>
  <si>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</si>
  <si>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</si>
  <si>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</si>
  <si>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</si>
  <si>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</si>
  <si>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</si>
  <si>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</si>
  <si>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</si>
  <si>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</si>
  <si>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</si>
  <si>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</si>
  <si>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</si>
  <si>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</si>
  <si>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</si>
  <si>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</si>
  <si>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</si>
  <si>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</si>
  <si>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</si>
  <si>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</si>
  <si>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</si>
  <si>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</si>
  <si>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</si>
  <si>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</si>
  <si>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</si>
  <si>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</si>
  <si>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</si>
  <si>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</si>
  <si>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</si>
  <si>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</si>
  <si>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</si>
  <si>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</si>
  <si>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</si>
  <si>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</si>
  <si>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</si>
  <si>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</si>
  <si>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</si>
  <si>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</si>
  <si>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</si>
  <si>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</si>
  <si>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</si>
  <si>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</si>
  <si>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</si>
  <si>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</si>
  <si>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</si>
  <si>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</si>
  <si>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</si>
  <si>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</si>
  <si>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</si>
  <si>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</si>
  <si>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</si>
  <si>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</si>
  <si>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</si>
  <si>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</si>
  <si>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</si>
  <si>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</si>
  <si>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</si>
  <si>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</si>
  <si>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</si>
  <si>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</si>
  <si>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</si>
  <si>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</si>
  <si>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</si>
  <si>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</si>
  <si>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</si>
  <si>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</si>
  <si>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</si>
  <si>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</si>
  <si>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</si>
  <si>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</si>
  <si>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</si>
  <si>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</si>
  <si>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</si>
  <si>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</si>
  <si>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</si>
  <si>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</si>
  <si>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</si>
  <si>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</si>
  <si>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</si>
  <si>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</si>
  <si>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</si>
  <si>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</si>
  <si>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</si>
  <si>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</si>
  <si>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</si>
  <si>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</si>
  <si>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</si>
  <si>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</si>
  <si>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</si>
  <si>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</si>
  <si>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</si>
  <si>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</si>
  <si>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</si>
  <si>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</si>
  <si>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</si>
  <si>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</si>
  <si>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</si>
  <si>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</si>
  <si>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</si>
  <si>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</si>
  <si>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</si>
  <si>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</si>
  <si>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</si>
  <si>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</si>
  <si>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</si>
  <si>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</si>
  <si>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</si>
  <si>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</si>
  <si>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</si>
  <si>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</si>
  <si>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</si>
  <si>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</si>
  <si>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</si>
  <si>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</si>
  <si>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</si>
  <si>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</si>
  <si>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</si>
  <si>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</si>
  <si>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</si>
  <si>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</si>
  <si>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</si>
  <si>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</si>
  <si>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</si>
  <si>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</si>
  <si>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</si>
  <si>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</si>
  <si>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</si>
  <si>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</si>
  <si>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</si>
  <si>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</si>
  <si>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</si>
  <si>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</si>
  <si>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</si>
  <si>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</si>
  <si>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</si>
  <si>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</si>
  <si>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</si>
  <si>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</si>
  <si>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</si>
  <si>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</si>
  <si>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</si>
  <si>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</si>
  <si>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</si>
  <si>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</si>
  <si>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</si>
  <si>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</si>
  <si>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</si>
  <si>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</si>
  <si>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</si>
  <si>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</si>
  <si>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</si>
  <si>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</si>
  <si>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</si>
  <si>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</si>
  <si>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</si>
  <si>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</si>
  <si>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</si>
  <si>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</si>
  <si>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</si>
  <si>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</si>
  <si>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</si>
  <si>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</si>
  <si>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</si>
  <si>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</si>
  <si>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</si>
  <si>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</si>
  <si>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</si>
  <si>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</si>
  <si>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</si>
  <si>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</si>
  <si>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</si>
  <si>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</si>
  <si>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</si>
  <si>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</si>
  <si>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</si>
  <si>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</si>
  <si>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</si>
  <si>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</si>
  <si>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</si>
  <si>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</si>
  <si>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</si>
  <si>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</si>
  <si>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</si>
  <si>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</si>
  <si>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</si>
  <si>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</si>
  <si>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</si>
  <si>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</si>
  <si>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</si>
  <si>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</si>
  <si>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</si>
  <si>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</si>
  <si>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</si>
  <si>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</si>
  <si>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</si>
  <si>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</si>
  <si>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</si>
  <si>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</si>
  <si>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</si>
  <si>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</si>
  <si>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</si>
  <si>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</si>
  <si>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</si>
  <si>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</si>
  <si>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</si>
  <si>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</si>
  <si>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</si>
  <si>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</si>
  <si>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</si>
  <si>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</si>
  <si>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</si>
  <si>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</si>
  <si>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</si>
  <si>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</si>
  <si>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</si>
  <si>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</si>
  <si>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</si>
  <si>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</si>
  <si>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</si>
  <si>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</si>
  <si>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</si>
  <si>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</si>
  <si>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</si>
  <si>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</si>
  <si>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</si>
  <si>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</si>
  <si>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</si>
  <si>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</si>
  <si>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</si>
  <si>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</si>
  <si>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</si>
  <si>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</si>
  <si>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</si>
  <si>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</si>
  <si>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</si>
  <si>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</si>
  <si>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</si>
  <si>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</si>
  <si>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</si>
  <si>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</si>
  <si>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</si>
  <si>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</si>
  <si>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</si>
  <si>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</si>
  <si>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</si>
  <si>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</si>
  <si>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</si>
  <si>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</si>
  <si>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</si>
  <si>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</si>
  <si>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</si>
  <si>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</si>
  <si>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</si>
  <si>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</si>
  <si>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</si>
  <si>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</si>
  <si>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</si>
  <si>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</si>
  <si>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</si>
  <si>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</si>
  <si>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</si>
  <si>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</si>
  <si>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</si>
  <si>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</si>
  <si>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</si>
  <si>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</si>
  <si>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</si>
  <si>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</si>
  <si>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</si>
  <si>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</si>
  <si>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</si>
  <si>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</si>
  <si>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</si>
  <si>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</si>
  <si>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</si>
  <si>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</si>
  <si>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</si>
  <si>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</si>
  <si>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</si>
  <si>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</si>
  <si>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</si>
  <si>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</si>
  <si>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</si>
  <si>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</si>
  <si>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</si>
  <si>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</si>
  <si>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</si>
  <si>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</si>
  <si>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</si>
  <si>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</si>
  <si>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</si>
  <si>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</si>
  <si>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</si>
  <si>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</si>
  <si>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</si>
  <si>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</si>
  <si>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</si>
  <si>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</si>
  <si>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</si>
  <si>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</si>
  <si>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</si>
  <si>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</si>
  <si>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</si>
  <si>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</si>
  <si>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</si>
  <si>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</si>
  <si>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</si>
  <si>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</si>
  <si>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</si>
  <si>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</si>
  <si>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</si>
  <si>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</si>
  <si>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</si>
  <si>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</si>
  <si>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</si>
  <si>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</si>
  <si>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</si>
  <si>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</si>
  <si>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</si>
  <si>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</si>
  <si>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</si>
  <si>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</si>
  <si>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</si>
  <si>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</si>
  <si>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</si>
  <si>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</si>
  <si>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</si>
  <si>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</si>
  <si>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</si>
  <si>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</si>
  <si>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</si>
  <si>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</si>
  <si>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</si>
  <si>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</si>
  <si>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</si>
  <si>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</si>
  <si>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</si>
  <si>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</si>
  <si>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</si>
  <si>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</si>
  <si>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</si>
  <si>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</si>
  <si>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</si>
  <si>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</si>
  <si>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</si>
  <si>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</si>
  <si>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</si>
  <si>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</si>
  <si>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</si>
  <si>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</si>
  <si>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</si>
  <si>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</si>
  <si>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</si>
  <si>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</si>
  <si>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</si>
  <si>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</si>
  <si>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</si>
  <si>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</si>
  <si>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</si>
  <si>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</si>
  <si>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</si>
  <si>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</si>
  <si>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</si>
  <si>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</si>
  <si>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</si>
  <si>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</si>
  <si>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</si>
  <si>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</si>
  <si>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</si>
  <si>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</si>
  <si>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</si>
  <si>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</si>
  <si>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</si>
  <si>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</si>
  <si>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</si>
  <si>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</si>
  <si>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</si>
  <si>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</si>
  <si>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</si>
  <si>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</si>
  <si>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</si>
  <si>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</si>
  <si>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</si>
  <si>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</si>
  <si>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</si>
  <si>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</si>
  <si>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</si>
  <si>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</si>
  <si>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</si>
  <si>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</si>
  <si>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</si>
  <si>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</si>
  <si>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</si>
  <si>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</si>
  <si>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</si>
  <si>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</si>
  <si>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</si>
  <si>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</si>
  <si>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</si>
  <si>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</si>
  <si>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</si>
  <si>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</si>
  <si>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</si>
  <si>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</si>
  <si>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</si>
  <si>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</si>
  <si>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</si>
  <si>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</si>
  <si>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</si>
  <si>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</si>
  <si>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</si>
  <si>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</si>
  <si>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</si>
  <si>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</si>
  <si>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</si>
  <si>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</si>
  <si>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</si>
  <si>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</si>
  <si>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</si>
  <si>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</si>
  <si>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</si>
  <si>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</si>
  <si>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</si>
  <si>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</si>
  <si>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</si>
  <si>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</si>
  <si>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</si>
  <si>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</si>
  <si>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</si>
  <si>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</si>
  <si>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</si>
  <si>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</si>
  <si>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</si>
  <si>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</si>
  <si>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</si>
  <si>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</si>
  <si>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</si>
  <si>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</si>
  <si>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</si>
  <si>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</si>
  <si>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</si>
  <si>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</si>
  <si>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</si>
  <si>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</si>
  <si>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</si>
  <si>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</si>
  <si>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</si>
  <si>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</si>
  <si>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</si>
  <si>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</si>
  <si>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</si>
  <si>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</si>
  <si>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</si>
  <si>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</si>
  <si>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</si>
  <si>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</si>
  <si>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</si>
  <si>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</si>
  <si>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</si>
  <si>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</si>
  <si>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</si>
  <si>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</si>
  <si>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</si>
  <si>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</si>
  <si>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</si>
  <si>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</si>
  <si>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</si>
  <si>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</si>
  <si>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</si>
  <si>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</si>
  <si>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</si>
  <si>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</si>
  <si>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</si>
  <si>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</si>
  <si>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</si>
  <si>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</si>
  <si>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</si>
  <si>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</si>
  <si>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</si>
  <si>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</si>
  <si>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</si>
  <si>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</si>
  <si>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</si>
  <si>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</si>
  <si>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</si>
  <si>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</si>
  <si>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</si>
  <si>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</si>
  <si>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</si>
  <si>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</si>
  <si>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</si>
  <si>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</si>
  <si>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</si>
  <si>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</si>
  <si>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</si>
  <si>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</si>
  <si>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</si>
  <si>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</si>
  <si>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</si>
  <si>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</si>
  <si>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</si>
  <si>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</si>
  <si>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</si>
  <si>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</si>
  <si>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</si>
  <si>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</si>
  <si>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</si>
  <si>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</si>
  <si>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</si>
  <si>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</si>
  <si>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</si>
  <si>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</si>
  <si>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</si>
  <si>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</si>
  <si>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</si>
  <si>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</si>
  <si>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</si>
  <si>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</si>
  <si>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</si>
  <si>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</si>
  <si>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</si>
  <si>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</si>
  <si>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</si>
  <si>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</si>
  <si>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</si>
  <si>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</si>
  <si>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</si>
  <si>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</si>
  <si>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</si>
  <si>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</si>
  <si>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</si>
  <si>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</si>
  <si>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</si>
  <si>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</si>
  <si>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</si>
  <si>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</si>
  <si>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</si>
  <si>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</si>
  <si>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</si>
  <si>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</si>
  <si>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</si>
  <si>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</si>
  <si>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</si>
  <si>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</si>
  <si>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</si>
  <si>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</si>
  <si>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</si>
  <si>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</si>
  <si>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</si>
  <si>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</si>
  <si>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</si>
  <si>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</si>
  <si>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</si>
  <si>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</si>
  <si>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</si>
  <si>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</si>
  <si>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</si>
  <si>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</si>
  <si>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</si>
  <si>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</si>
  <si>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</si>
  <si>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</si>
  <si>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</si>
  <si>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</si>
  <si>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</si>
  <si>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</si>
  <si>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</si>
  <si>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</si>
  <si>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</si>
  <si>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</si>
  <si>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</si>
  <si>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</si>
  <si>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</si>
  <si>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</si>
  <si>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</si>
  <si>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</si>
  <si>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</si>
  <si>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</si>
  <si>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</si>
  <si>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</si>
  <si>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</si>
  <si>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</si>
  <si>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</si>
  <si>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</si>
  <si>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</si>
  <si>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</si>
  <si>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</si>
  <si>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</si>
  <si>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</si>
  <si>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</si>
  <si>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</si>
  <si>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</si>
  <si>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</si>
  <si>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</si>
  <si>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</si>
  <si>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</si>
  <si>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</si>
  <si>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</si>
  <si>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</si>
  <si>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</si>
  <si>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</si>
  <si>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</si>
  <si>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</si>
  <si>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</si>
  <si>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</si>
  <si>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</si>
  <si>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</si>
  <si>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</si>
  <si>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</si>
  <si>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</si>
  <si>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</si>
  <si>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</si>
  <si>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</si>
  <si>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</si>
  <si>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</si>
  <si>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</si>
  <si>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</si>
  <si>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</si>
  <si>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</si>
  <si>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</si>
  <si>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</si>
  <si>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</si>
  <si>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</si>
  <si>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</si>
  <si>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</si>
  <si>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</si>
  <si>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</si>
  <si>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</si>
  <si>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</si>
  <si>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</si>
  <si>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</si>
  <si>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</si>
  <si>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</si>
  <si>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</si>
  <si>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</si>
  <si>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</si>
  <si>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</si>
  <si>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</si>
  <si>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</si>
  <si>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</si>
  <si>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</si>
  <si>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</si>
  <si>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</si>
  <si>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</si>
  <si>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</si>
  <si>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</si>
  <si>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</si>
  <si>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</si>
  <si>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</si>
  <si>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</si>
  <si>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</si>
  <si>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</si>
  <si>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</si>
  <si>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</si>
  <si>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</si>
  <si>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</si>
  <si>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</si>
  <si>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</si>
  <si>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</si>
  <si>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</si>
  <si>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</si>
  <si>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</si>
  <si>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</si>
  <si>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</si>
  <si>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</si>
  <si>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</si>
  <si>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</si>
  <si>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</si>
  <si>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</si>
  <si>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</si>
  <si>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</si>
  <si>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</si>
  <si>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</si>
  <si>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</si>
  <si>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</si>
  <si>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</si>
  <si>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</si>
  <si>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</si>
  <si>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</si>
  <si>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</si>
  <si>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</si>
  <si>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</si>
  <si>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</si>
  <si>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</si>
  <si>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</si>
  <si>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</si>
  <si>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</si>
  <si>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</si>
  <si>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</si>
  <si>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</si>
  <si>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</si>
  <si>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</si>
  <si>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</si>
  <si>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</si>
  <si>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</si>
  <si>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</si>
  <si>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</si>
  <si>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</si>
  <si>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</si>
  <si>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</si>
  <si>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</si>
  <si>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</si>
  <si>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</si>
  <si>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</si>
  <si>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</si>
  <si>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</si>
  <si>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</si>
  <si>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</si>
  <si>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</si>
  <si>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</si>
  <si>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</si>
  <si>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</si>
  <si>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</si>
  <si>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</si>
  <si>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</si>
  <si>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</si>
  <si>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</si>
  <si>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</si>
  <si>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</si>
  <si>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</si>
  <si>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</si>
  <si>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</si>
  <si>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</si>
  <si>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</si>
  <si>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</si>
  <si>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</si>
  <si>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</si>
  <si>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</si>
  <si>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</si>
  <si>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</si>
  <si>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</si>
  <si>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</si>
  <si>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</si>
  <si>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</si>
  <si>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</si>
  <si>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</si>
  <si>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</si>
  <si>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</si>
  <si>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</si>
  <si>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</si>
  <si>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</si>
  <si>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</si>
  <si>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</si>
  <si>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</si>
  <si>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</si>
  <si>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</si>
  <si>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</si>
  <si>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</si>
  <si>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</si>
  <si>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</si>
  <si>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</si>
  <si>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</si>
  <si>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</si>
  <si>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</si>
  <si>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</si>
  <si>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</si>
  <si>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</si>
  <si>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</si>
  <si>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</si>
  <si>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</si>
  <si>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</si>
  <si>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</si>
  <si>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</si>
  <si>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</si>
  <si>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</si>
  <si>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</si>
  <si>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</si>
  <si>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</si>
  <si>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</si>
  <si>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</si>
  <si>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</si>
  <si>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</si>
  <si>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</si>
  <si>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</si>
  <si>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</si>
  <si>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</si>
  <si>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</si>
  <si>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</si>
  <si>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</si>
  <si>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</si>
  <si>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</si>
  <si>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</si>
  <si>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</si>
  <si>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</si>
  <si>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</si>
  <si>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</si>
  <si>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</si>
  <si>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</si>
  <si>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</si>
  <si>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</si>
  <si>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</si>
  <si>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</si>
  <si>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</si>
  <si>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</si>
  <si>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</si>
  <si>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</si>
  <si>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</si>
  <si>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</si>
  <si>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</si>
  <si>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</si>
  <si>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</si>
  <si>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</si>
  <si>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</si>
  <si>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</si>
  <si>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</si>
  <si>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</si>
  <si>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</si>
  <si>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</si>
  <si>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</si>
  <si>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</si>
  <si>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</si>
  <si>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</si>
  <si>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</si>
  <si>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</si>
  <si>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</si>
  <si>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</si>
  <si>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</si>
  <si>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</si>
  <si>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</si>
  <si>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</si>
  <si>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</si>
  <si>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</si>
  <si>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</si>
  <si>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</si>
  <si>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</si>
  <si>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</si>
  <si>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</si>
  <si>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</si>
  <si>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</si>
  <si>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</si>
  <si>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</si>
  <si>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</si>
  <si>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</si>
  <si>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</si>
  <si>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</si>
  <si>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</si>
  <si>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</si>
  <si>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</si>
  <si>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</si>
  <si>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</si>
  <si>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</si>
  <si>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</si>
  <si>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</si>
  <si>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</si>
  <si>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</si>
  <si>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</si>
  <si>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</si>
  <si>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</si>
  <si>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</si>
  <si>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</si>
  <si>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</si>
  <si>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</si>
  <si>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</si>
  <si>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</si>
  <si>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</si>
  <si>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</si>
  <si>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</si>
  <si>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</si>
  <si>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</si>
  <si>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</si>
  <si>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</si>
  <si>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</si>
  <si>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</si>
  <si>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</si>
  <si>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</si>
  <si>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</si>
  <si>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</si>
  <si>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</si>
  <si>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</si>
  <si>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</si>
  <si>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</si>
  <si>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</si>
  <si>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</si>
  <si>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</si>
  <si>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</si>
  <si>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</si>
  <si>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</si>
  <si>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</si>
  <si>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</si>
  <si>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</si>
  <si>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</si>
  <si>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</si>
  <si>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</si>
  <si>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</si>
  <si>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</si>
  <si>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</si>
  <si>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</si>
  <si>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</si>
  <si>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</si>
  <si>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</si>
  <si>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</si>
  <si>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</si>
  <si>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</si>
  <si>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</si>
  <si>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</si>
  <si>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</si>
  <si>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</si>
  <si>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</si>
  <si>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</si>
  <si>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</si>
  <si>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</si>
  <si>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</si>
  <si>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</si>
  <si>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</si>
  <si>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</si>
  <si>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</si>
  <si>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</si>
  <si>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</si>
  <si>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</si>
  <si>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</si>
  <si>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</si>
  <si>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</si>
  <si>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</si>
  <si>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</si>
  <si>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</si>
  <si>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</si>
  <si>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</si>
  <si>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</si>
  <si>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</si>
  <si>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</si>
  <si>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</si>
  <si>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</si>
  <si>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</si>
  <si>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</si>
  <si>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</si>
  <si>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</si>
  <si>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</si>
  <si>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</si>
  <si>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</si>
  <si>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</si>
  <si>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</si>
  <si>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</si>
  <si>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</si>
  <si>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</si>
  <si>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</si>
  <si>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</si>
  <si>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</si>
  <si>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</si>
  <si>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</si>
  <si>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</si>
  <si>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</si>
  <si>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</si>
  <si>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</si>
  <si>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</si>
  <si>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</si>
  <si>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</si>
  <si>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</si>
  <si>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</si>
  <si>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</si>
  <si>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</si>
  <si>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</si>
  <si>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</si>
  <si>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</si>
  <si>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</si>
  <si>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</si>
  <si>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</si>
  <si>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</si>
  <si>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</si>
  <si>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</si>
  <si>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</si>
  <si>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</si>
  <si>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</si>
  <si>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</si>
  <si>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</si>
  <si>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</si>
  <si>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</si>
  <si>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</si>
  <si>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</si>
  <si>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</si>
  <si>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</si>
  <si>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</si>
  <si>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</si>
  <si>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</si>
  <si>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</si>
  <si>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</si>
  <si>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</si>
  <si>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</si>
  <si>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</si>
  <si>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</si>
  <si>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</si>
  <si>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</si>
  <si>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</si>
  <si>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</si>
  <si>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</si>
  <si>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</si>
  <si>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</si>
  <si>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</si>
  <si>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</si>
  <si>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</si>
  <si>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</si>
  <si>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</si>
  <si>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</si>
  <si>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</si>
  <si>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</si>
  <si>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</si>
  <si>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</si>
  <si>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</si>
  <si>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</si>
  <si>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</si>
  <si>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</si>
  <si>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</si>
  <si>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</si>
  <si>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</si>
  <si>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</si>
  <si>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</si>
  <si>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</si>
  <si>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</si>
  <si>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</si>
  <si>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</si>
  <si>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</si>
  <si>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</si>
  <si>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</si>
  <si>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</si>
  <si>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</si>
  <si>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</si>
  <si>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</si>
  <si>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</si>
  <si>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</si>
  <si>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</si>
  <si>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</si>
  <si>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</si>
  <si>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</si>
  <si>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</si>
  <si>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</si>
  <si>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</si>
  <si>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</si>
  <si>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</si>
  <si>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</si>
  <si>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</si>
  <si>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</si>
  <si>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</si>
  <si>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</si>
  <si>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</si>
  <si>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</si>
  <si>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</si>
  <si>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</si>
  <si>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</si>
  <si>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</si>
  <si>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</si>
  <si>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</si>
  <si>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</si>
  <si>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</si>
  <si>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</si>
  <si>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</si>
  <si>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</si>
  <si>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</si>
  <si>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</si>
  <si>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</si>
  <si>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</si>
  <si>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</si>
  <si>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</si>
  <si>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</si>
  <si>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</si>
  <si>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</si>
  <si>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</si>
  <si>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</si>
  <si>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</si>
  <si>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</si>
  <si>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</si>
  <si>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</si>
  <si>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</si>
  <si>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</si>
  <si>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</si>
  <si>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</si>
  <si>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</si>
  <si>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</si>
  <si>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</si>
  <si>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</si>
  <si>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</si>
  <si>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</si>
  <si>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</si>
  <si>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</si>
  <si>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</si>
  <si>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</si>
  <si>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</si>
  <si>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</si>
  <si>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</si>
  <si>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</si>
  <si>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</si>
  <si>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</si>
  <si>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</si>
  <si>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</si>
  <si>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</si>
  <si>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</si>
  <si>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</si>
  <si>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</si>
  <si>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</si>
  <si>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</si>
  <si>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</si>
  <si>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</si>
  <si>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</si>
  <si>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</si>
  <si>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</si>
  <si>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</si>
  <si>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</si>
  <si>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</si>
  <si>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</si>
  <si>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</si>
  <si>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</si>
  <si>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</si>
  <si>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</si>
  <si>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</si>
  <si>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</si>
  <si>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</si>
  <si>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</si>
  <si>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</si>
  <si>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</si>
  <si>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</si>
  <si>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</si>
  <si>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</si>
  <si>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</si>
  <si>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</si>
  <si>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</si>
  <si>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</si>
  <si>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</si>
  <si>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</si>
  <si>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</si>
  <si>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</si>
  <si>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</si>
  <si>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</si>
  <si>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</si>
  <si>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</si>
  <si>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</si>
  <si>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</si>
  <si>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</si>
  <si>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</si>
  <si>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</si>
  <si>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</si>
  <si>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</si>
  <si>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</si>
  <si>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</si>
  <si>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</si>
  <si>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</si>
  <si>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</si>
  <si>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</si>
  <si>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</si>
  <si>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</si>
  <si>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</si>
  <si>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</si>
  <si>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</si>
  <si>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</si>
  <si>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</si>
  <si>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</si>
  <si>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</si>
  <si>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</si>
  <si>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</si>
  <si>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</si>
  <si>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</si>
  <si>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</si>
  <si>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</si>
  <si>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</si>
  <si>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</si>
  <si>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</si>
  <si>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</si>
  <si>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</si>
  <si>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</si>
  <si>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</si>
  <si>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</si>
  <si>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</si>
  <si>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</si>
  <si>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</si>
  <si>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</si>
  <si>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</si>
  <si>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</si>
  <si>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</si>
  <si>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</si>
  <si>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</si>
  <si>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</si>
  <si>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</si>
  <si>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</si>
  <si>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</si>
  <si>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</si>
  <si>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</si>
  <si>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</si>
  <si>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</si>
  <si>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</si>
  <si>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</si>
  <si>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</si>
  <si>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</si>
  <si>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</si>
  <si>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</si>
  <si>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</si>
  <si>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</si>
  <si>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</si>
  <si>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</si>
  <si>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</si>
  <si>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</si>
  <si>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</si>
  <si>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</si>
  <si>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</si>
  <si>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</si>
  <si>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</si>
  <si>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</si>
  <si>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</si>
  <si>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</si>
  <si>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</si>
  <si>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</si>
  <si>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</si>
  <si>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</si>
  <si>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</si>
  <si>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</si>
  <si>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</si>
  <si>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</si>
  <si>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</si>
  <si>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</si>
  <si>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</si>
  <si>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</si>
  <si>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</si>
  <si>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</si>
  <si>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</si>
  <si>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</si>
  <si>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</si>
  <si>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</si>
  <si>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</si>
  <si>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</si>
  <si>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</si>
  <si>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</si>
  <si>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</si>
  <si>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</si>
  <si>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</si>
  <si>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</si>
  <si>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</si>
  <si>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</si>
  <si>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</si>
  <si>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</si>
  <si>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</si>
  <si>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</si>
  <si>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</si>
  <si>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</si>
  <si>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</si>
  <si>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</si>
  <si>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</si>
  <si>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</si>
  <si>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</si>
  <si>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</si>
  <si>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</si>
  <si>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</si>
  <si>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</si>
  <si>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</si>
  <si>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</si>
  <si>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</si>
  <si>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</si>
  <si>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</si>
  <si>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</si>
  <si>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</si>
  <si>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</si>
  <si>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</si>
  <si>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</si>
  <si>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</si>
  <si>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</si>
  <si>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</si>
  <si>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</si>
  <si>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</si>
  <si>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</si>
  <si>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</si>
  <si>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</si>
  <si>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</si>
  <si>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</si>
  <si>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</si>
  <si>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</si>
  <si>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</si>
  <si>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</si>
  <si>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</si>
  <si>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</si>
  <si>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</si>
  <si>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</si>
  <si>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</si>
  <si>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</si>
  <si>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</si>
  <si>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</si>
  <si>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</si>
  <si>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</si>
  <si>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</si>
  <si>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</si>
  <si>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</si>
  <si>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</si>
  <si>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</si>
  <si>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</si>
  <si>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</si>
  <si>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</si>
  <si>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</si>
  <si>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</si>
  <si>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</si>
  <si>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</si>
  <si>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</si>
  <si>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</si>
  <si>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</si>
  <si>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</si>
  <si>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</si>
  <si>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</si>
  <si>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</si>
  <si>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</si>
  <si>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</si>
  <si>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</si>
  <si>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</si>
  <si>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</si>
  <si>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</si>
  <si>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</si>
  <si>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</si>
  <si>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</si>
  <si>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</si>
  <si>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</si>
  <si>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</si>
  <si>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</si>
  <si>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</si>
  <si>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</si>
  <si>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</si>
  <si>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</si>
  <si>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</si>
  <si>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</si>
  <si>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</si>
  <si>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</si>
  <si>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</si>
  <si>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</si>
  <si>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</si>
  <si>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</si>
  <si>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</si>
  <si>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</si>
  <si>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</si>
  <si>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</si>
  <si>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</si>
  <si>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</si>
  <si>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</si>
  <si>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</si>
  <si>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</si>
  <si>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</si>
  <si>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</si>
  <si>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</si>
  <si>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</si>
  <si>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</si>
  <si>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</si>
  <si>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</si>
  <si>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</si>
  <si>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</si>
  <si>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</si>
  <si>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</si>
  <si>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</si>
  <si>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</si>
  <si>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</si>
  <si>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</si>
  <si>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</si>
  <si>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</si>
  <si>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</si>
  <si>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</si>
  <si>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</si>
  <si>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</si>
  <si>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</si>
  <si>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</si>
  <si>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</si>
  <si>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</si>
  <si>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</si>
  <si>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</si>
  <si>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</si>
  <si>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</si>
  <si>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</si>
  <si>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</si>
  <si>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</si>
  <si>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</si>
  <si>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</si>
  <si>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</si>
  <si>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</si>
  <si>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</si>
  <si>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</si>
  <si>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</si>
  <si>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</si>
  <si>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</si>
  <si>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</si>
  <si>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</si>
  <si>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</si>
  <si>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</si>
  <si>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</si>
  <si>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</si>
  <si>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</si>
  <si>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</si>
  <si>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</si>
  <si>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</si>
  <si>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</si>
  <si>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</si>
  <si>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</si>
  <si>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</si>
  <si>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</si>
  <si>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</si>
  <si>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</si>
  <si>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</si>
  <si>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</si>
  <si>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</si>
  <si>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</si>
  <si>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</si>
  <si>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</si>
  <si>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</si>
  <si>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</si>
  <si>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</si>
  <si>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</si>
  <si>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</si>
  <si>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</si>
  <si>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</si>
  <si>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</si>
  <si>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</si>
  <si>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</si>
  <si>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</si>
  <si>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</si>
  <si>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</si>
  <si>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</si>
  <si>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</si>
  <si>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</si>
  <si>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</si>
  <si>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</si>
  <si>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</si>
  <si>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</si>
  <si>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</si>
  <si>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</si>
  <si>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</si>
  <si>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</si>
  <si>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</si>
  <si>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</si>
  <si>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</si>
  <si>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</si>
  <si>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</si>
  <si>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</si>
  <si>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</si>
  <si>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</si>
  <si>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</si>
  <si>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</si>
  <si>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</si>
  <si>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</si>
  <si>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</si>
  <si>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</si>
  <si>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</si>
  <si>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</si>
  <si>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</si>
  <si>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</si>
  <si>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</si>
  <si>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</si>
  <si>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</si>
  <si>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</si>
  <si>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</si>
  <si>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</si>
  <si>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</si>
  <si>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</si>
  <si>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</si>
  <si>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</si>
  <si>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</si>
  <si>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</si>
  <si>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</si>
  <si>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</si>
  <si>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</si>
  <si>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</si>
  <si>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</si>
  <si>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</si>
  <si>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</si>
  <si>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</si>
  <si>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</si>
  <si>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</si>
  <si>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</si>
  <si>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</si>
  <si>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</si>
  <si>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</si>
  <si>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</si>
  <si>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</si>
  <si>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</si>
  <si>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</si>
  <si>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</si>
  <si>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</si>
  <si>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</si>
  <si>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</si>
  <si>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</si>
  <si>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</si>
  <si>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</si>
  <si>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</si>
  <si>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</si>
  <si>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</si>
  <si>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</si>
  <si>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</si>
  <si>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</si>
  <si>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</si>
  <si>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</si>
  <si>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</si>
  <si>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</si>
  <si>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</si>
  <si>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</si>
  <si>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</si>
  <si>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</si>
  <si>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</si>
  <si>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</si>
  <si>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</si>
  <si>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</si>
  <si>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</si>
  <si>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</si>
  <si>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</si>
  <si>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</si>
  <si>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</si>
  <si>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</si>
  <si>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</si>
  <si>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</si>
  <si>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</si>
  <si>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</si>
  <si>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</si>
  <si>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</si>
  <si>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</si>
  <si>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</si>
  <si>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</si>
  <si>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</si>
  <si>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</si>
  <si>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</si>
  <si>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</si>
  <si>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</si>
  <si>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</si>
  <si>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</si>
  <si>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</si>
  <si>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</si>
  <si>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</si>
  <si>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</si>
  <si>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</si>
  <si>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</si>
  <si>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</si>
  <si>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</si>
  <si>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</si>
  <si>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</si>
  <si>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</si>
  <si>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</si>
  <si>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</si>
  <si>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</si>
  <si>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</si>
  <si>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</si>
  <si>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</si>
  <si>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</si>
  <si>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</si>
  <si>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</si>
  <si>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</si>
  <si>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</si>
  <si>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</si>
  <si>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</si>
  <si>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</si>
  <si>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</si>
  <si>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</si>
  <si>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</si>
  <si>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</si>
  <si>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</si>
  <si>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</si>
  <si>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</si>
  <si>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</si>
  <si>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</si>
  <si>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</si>
  <si>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</si>
  <si>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</si>
  <si>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</si>
  <si>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</si>
  <si>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</si>
  <si>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</si>
  <si>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</si>
  <si>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</si>
  <si>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</si>
  <si>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</si>
  <si>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</si>
  <si>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</si>
  <si>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</si>
  <si>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</si>
  <si>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</si>
  <si>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</si>
  <si>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</si>
  <si>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</si>
  <si>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</si>
  <si>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</si>
  <si>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</si>
  <si>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</si>
  <si>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</si>
  <si>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</si>
  <si>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</si>
  <si>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</si>
  <si>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</si>
  <si>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</si>
  <si>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</si>
  <si>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</si>
  <si>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</si>
  <si>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</si>
  <si>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</si>
  <si>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</si>
  <si>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</si>
  <si>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</si>
  <si>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</si>
  <si>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</si>
  <si>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</si>
  <si>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</si>
  <si>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</si>
  <si>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</si>
  <si>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</si>
  <si>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</si>
  <si>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</si>
  <si>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</si>
  <si>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</si>
  <si>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</si>
  <si>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</si>
  <si>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</si>
  <si>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</si>
  <si>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</si>
  <si>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</si>
  <si>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</si>
  <si>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</si>
  <si>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</si>
  <si>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</si>
  <si>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</si>
  <si>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</si>
  <si>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</si>
  <si>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</si>
  <si>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</si>
  <si>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</si>
  <si>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</si>
  <si>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</si>
  <si>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</si>
  <si>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</si>
  <si>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</si>
  <si>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</si>
  <si>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</si>
  <si>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</si>
  <si>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</si>
  <si>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</si>
  <si>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</si>
  <si>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</si>
  <si>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</si>
  <si>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</si>
  <si>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</si>
  <si>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</si>
  <si>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</si>
  <si>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</si>
  <si>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</si>
  <si>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</si>
  <si>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</si>
  <si>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</si>
  <si>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</si>
  <si>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</si>
  <si>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</si>
  <si>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</si>
  <si>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</si>
  <si>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</si>
  <si>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</si>
  <si>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</si>
  <si>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</si>
  <si>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</si>
  <si>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</si>
  <si>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</si>
  <si>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</si>
  <si>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</si>
  <si>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</si>
  <si>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</si>
  <si>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</si>
  <si>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</si>
  <si>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</si>
  <si>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</si>
  <si>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</si>
  <si>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</si>
  <si>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</si>
  <si>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</si>
  <si>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</si>
  <si>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</si>
  <si>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</si>
  <si>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</si>
  <si>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</si>
  <si>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</si>
  <si>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</si>
  <si>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</si>
  <si>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</si>
  <si>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</si>
  <si>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</si>
  <si>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</si>
  <si>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</si>
  <si>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</si>
  <si>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</si>
  <si>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</si>
  <si>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</si>
  <si>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</si>
  <si>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</si>
  <si>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</si>
  <si>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</si>
  <si>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</si>
  <si>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</si>
  <si>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</si>
  <si>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</si>
  <si>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</si>
  <si>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</si>
  <si>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</si>
  <si>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</si>
  <si>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</si>
  <si>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</si>
  <si>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</si>
  <si>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</si>
  <si>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</si>
  <si>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</si>
  <si>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</si>
  <si>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</si>
  <si>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</si>
  <si>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</si>
  <si>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</si>
  <si>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</si>
  <si>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</si>
  <si>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</si>
  <si>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</si>
  <si>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</si>
  <si>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</si>
  <si>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</si>
  <si>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</si>
  <si>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</si>
  <si>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</si>
  <si>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</si>
  <si>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</si>
  <si>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</si>
  <si>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</si>
  <si>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</si>
  <si>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</si>
  <si>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</si>
  <si>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</si>
  <si>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</si>
  <si>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</si>
  <si>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</si>
  <si>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</si>
  <si>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</si>
  <si>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</si>
  <si>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</si>
  <si>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</si>
  <si>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</si>
  <si>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</si>
  <si>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</si>
  <si>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</si>
  <si>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</si>
  <si>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</si>
  <si>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</si>
  <si>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</si>
  <si>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</si>
  <si>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</si>
  <si>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</si>
  <si>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</si>
  <si>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</si>
  <si>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</si>
  <si>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</si>
  <si>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</si>
  <si>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</si>
  <si>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</si>
  <si>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</si>
  <si>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</si>
  <si>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</si>
  <si>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</si>
  <si>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</si>
  <si>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</si>
  <si>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</si>
  <si>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</si>
  <si>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</si>
  <si>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</si>
  <si>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</si>
  <si>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</si>
  <si>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</si>
  <si>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</si>
  <si>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</si>
  <si>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</si>
  <si>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</si>
  <si>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</si>
  <si>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</si>
  <si>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</si>
  <si>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</si>
  <si>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</si>
  <si>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</si>
  <si>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</si>
  <si>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</si>
  <si>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</si>
  <si>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</si>
  <si>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</si>
  <si>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</si>
  <si>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</si>
  <si>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</si>
  <si>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</si>
  <si>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</si>
  <si>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</si>
  <si>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</si>
  <si>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</si>
  <si>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</si>
  <si>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</si>
  <si>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</si>
  <si>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</si>
  <si>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</si>
  <si>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</si>
  <si>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</si>
  <si>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</si>
  <si>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</si>
  <si>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</si>
  <si>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</si>
  <si>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</si>
  <si>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</si>
  <si>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</si>
  <si>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</si>
  <si>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</si>
  <si>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</si>
  <si>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</si>
  <si>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</si>
  <si>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</si>
  <si>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</si>
  <si>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</si>
  <si>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</si>
  <si>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</si>
  <si>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</si>
  <si>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</si>
  <si>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</si>
  <si>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</si>
  <si>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</si>
  <si>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</si>
  <si>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</si>
  <si>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</si>
  <si>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</si>
  <si>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</si>
  <si>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</si>
  <si>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</si>
  <si>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</si>
  <si>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</si>
  <si>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</si>
  <si>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</si>
  <si>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</si>
  <si>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</si>
  <si>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</si>
  <si>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</si>
  <si>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</si>
  <si>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</si>
  <si>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</si>
  <si>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</si>
  <si>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</si>
  <si>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</si>
  <si>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</si>
  <si>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</si>
  <si>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</si>
  <si>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</si>
  <si>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</si>
  <si>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</si>
  <si>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</si>
  <si>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</si>
  <si>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</si>
  <si>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</si>
  <si>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</si>
  <si>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</si>
  <si>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</si>
  <si>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</si>
  <si>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</si>
  <si>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</si>
  <si>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</si>
  <si>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</si>
  <si>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</si>
  <si>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</si>
  <si>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</si>
  <si>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</si>
  <si>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</si>
  <si>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</si>
  <si>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</si>
  <si>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</si>
  <si>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</si>
  <si>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</si>
  <si>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</si>
  <si>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</si>
  <si>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</si>
  <si>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</si>
  <si>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</si>
  <si>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</si>
  <si>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</si>
  <si>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</si>
  <si>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</si>
  <si>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</si>
  <si>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</si>
  <si>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</si>
  <si>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</si>
  <si>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</si>
  <si>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</si>
  <si>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</si>
  <si>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</si>
  <si>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</si>
  <si>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</si>
  <si>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</si>
  <si>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</si>
  <si>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</si>
  <si>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</si>
  <si>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</si>
  <si>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</si>
  <si>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</si>
  <si>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</si>
  <si>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</si>
  <si>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</si>
  <si>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</si>
  <si>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</si>
  <si>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</si>
  <si>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</si>
  <si>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</si>
  <si>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</si>
  <si>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</si>
  <si>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</si>
  <si>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</si>
  <si>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</si>
  <si>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</si>
  <si>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</si>
  <si>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</si>
  <si>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</si>
  <si>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</si>
  <si>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</si>
  <si>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</si>
  <si>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</si>
  <si>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</si>
  <si>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</si>
  <si>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</si>
  <si>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</si>
  <si>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</si>
  <si>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</si>
  <si>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</si>
  <si>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</si>
  <si>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</si>
  <si>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</si>
  <si>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</si>
  <si>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</si>
  <si>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</si>
  <si>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</si>
  <si>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</si>
  <si>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</si>
  <si>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</si>
  <si>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</si>
  <si>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</si>
  <si>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</si>
  <si>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</si>
  <si>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</si>
  <si>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</si>
  <si>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</si>
  <si>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</si>
  <si>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</si>
  <si>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</si>
  <si>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</si>
  <si>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</si>
  <si>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</si>
  <si>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</si>
  <si>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</si>
  <si>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</si>
  <si>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</si>
  <si>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</si>
  <si>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</si>
  <si>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</si>
  <si>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</si>
  <si>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</si>
  <si>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</si>
  <si>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</si>
  <si>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</si>
  <si>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</si>
  <si>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</si>
  <si>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</si>
  <si>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</si>
  <si>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</si>
  <si>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</si>
  <si>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</si>
  <si>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</si>
  <si>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</si>
  <si>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</si>
  <si>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</si>
  <si>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</si>
  <si>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</si>
  <si>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</si>
  <si>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</si>
  <si>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</si>
  <si>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</si>
  <si>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</si>
  <si>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</si>
  <si>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</si>
  <si>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</si>
  <si>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</si>
  <si>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</si>
  <si>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</si>
  <si>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</si>
  <si>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</si>
  <si>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</si>
  <si>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</si>
  <si>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</si>
  <si>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</si>
  <si>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</si>
  <si>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</si>
  <si>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</si>
  <si>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</si>
  <si>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</si>
  <si>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</si>
  <si>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</si>
  <si>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</si>
  <si>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</si>
  <si>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</si>
  <si>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</si>
  <si>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</si>
  <si>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</si>
  <si>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</si>
  <si>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</si>
  <si>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</si>
  <si>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</si>
  <si>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</si>
  <si>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</si>
  <si>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</si>
  <si>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</si>
  <si>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</si>
  <si>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</si>
  <si>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</si>
  <si>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</si>
  <si>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</si>
  <si>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</si>
  <si>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</si>
  <si>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</si>
  <si>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</si>
  <si>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</si>
  <si>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</si>
  <si>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</si>
  <si>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</si>
  <si>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</si>
  <si>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</si>
  <si>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</si>
  <si>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</si>
  <si>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</si>
  <si>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</si>
  <si>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</si>
  <si>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</si>
  <si>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</si>
  <si>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</si>
  <si>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</si>
  <si>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</si>
  <si>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</si>
  <si>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</si>
  <si>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</si>
  <si>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</si>
  <si>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</si>
  <si>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</si>
  <si>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</si>
  <si>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</si>
  <si>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</si>
  <si>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</si>
  <si>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</si>
  <si>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</si>
  <si>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</si>
  <si>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</si>
  <si>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</si>
  <si>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</si>
  <si>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</si>
  <si>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</si>
  <si>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</si>
  <si>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</si>
  <si>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</si>
  <si>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</si>
  <si>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</si>
  <si>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</si>
  <si>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</si>
  <si>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</si>
  <si>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</si>
  <si>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</si>
  <si>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</si>
  <si>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</si>
  <si>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</si>
  <si>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</si>
  <si>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</si>
  <si>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</si>
  <si>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</si>
  <si>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</si>
  <si>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</si>
  <si>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</si>
  <si>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</si>
  <si>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</si>
  <si>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</si>
  <si>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</si>
  <si>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</si>
  <si>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</si>
  <si>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</si>
  <si>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</si>
  <si>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</si>
  <si>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</si>
  <si>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</si>
  <si>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</si>
  <si>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</si>
  <si>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</si>
  <si>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</si>
  <si>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</si>
  <si>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</si>
  <si>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</si>
  <si>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</si>
  <si>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</si>
  <si>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</si>
  <si>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</si>
  <si>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</si>
  <si>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</si>
  <si>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</si>
  <si>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</si>
  <si>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</si>
  <si>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</si>
  <si>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</si>
  <si>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</si>
  <si>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</si>
  <si>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</si>
  <si>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</si>
  <si>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</si>
  <si>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</si>
  <si>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</si>
  <si>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</si>
  <si>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</si>
  <si>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</si>
  <si>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</si>
  <si>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</si>
  <si>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</si>
  <si>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</si>
  <si>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</si>
  <si>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</si>
  <si>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</si>
  <si>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</si>
  <si>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</si>
  <si>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</si>
  <si>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</si>
  <si>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</si>
  <si>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</si>
  <si>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</si>
  <si>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</si>
  <si>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</si>
  <si>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</si>
  <si>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</si>
  <si>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</si>
  <si>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</si>
  <si>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</si>
  <si>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</si>
  <si>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</si>
  <si>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</si>
  <si>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</si>
  <si>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</si>
  <si>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</si>
  <si>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</si>
  <si>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</si>
  <si>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</si>
  <si>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</si>
  <si>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</si>
  <si>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</si>
  <si>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</si>
  <si>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</si>
  <si>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</si>
  <si>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</si>
  <si>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</si>
  <si>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</si>
  <si>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</si>
  <si>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</si>
  <si>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</si>
  <si>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</si>
  <si>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</si>
  <si>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</si>
  <si>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</si>
  <si>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</si>
  <si>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</si>
  <si>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</si>
  <si>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</si>
  <si>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</si>
  <si>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</si>
  <si>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</si>
  <si>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</si>
  <si>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</si>
  <si>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</si>
  <si>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</si>
  <si>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</si>
  <si>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</si>
  <si>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</si>
  <si>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</si>
  <si>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</si>
  <si>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</si>
  <si>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</si>
  <si>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</si>
  <si>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</si>
  <si>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</si>
  <si>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</si>
  <si>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</si>
  <si>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</si>
  <si>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</si>
  <si>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</si>
  <si>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</si>
  <si>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</si>
  <si>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</si>
  <si>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</si>
  <si>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</si>
  <si>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</si>
  <si>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</si>
  <si>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</si>
  <si>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</si>
  <si>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</si>
  <si>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</si>
  <si>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</si>
  <si>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</si>
  <si>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</si>
  <si>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</si>
  <si>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</si>
  <si>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</si>
  <si>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</si>
  <si>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</si>
  <si>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</si>
  <si>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</si>
  <si>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</si>
  <si>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</si>
  <si>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</si>
  <si>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</si>
  <si>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</si>
  <si>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</si>
  <si>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</si>
  <si>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</si>
  <si>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</si>
  <si>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</si>
  <si>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</si>
  <si>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</si>
  <si>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</si>
  <si>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</si>
  <si>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</si>
  <si>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</si>
  <si>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</si>
  <si>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</si>
  <si>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</si>
  <si>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</si>
  <si>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</si>
  <si>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</si>
  <si>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</si>
  <si>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</si>
  <si>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</si>
  <si>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</si>
  <si>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</si>
  <si>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</si>
  <si>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</si>
  <si>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</si>
  <si>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</si>
  <si>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</si>
  <si>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</si>
  <si>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</si>
  <si>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</si>
  <si>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</si>
  <si>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</si>
  <si>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</si>
  <si>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</si>
  <si>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</si>
  <si>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</si>
  <si>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</si>
  <si>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</si>
  <si>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</si>
  <si>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</si>
  <si>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</si>
  <si>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</si>
  <si>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</si>
  <si>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</si>
  <si>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</si>
  <si>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</si>
  <si>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</si>
  <si>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</si>
  <si>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</si>
  <si>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</si>
  <si>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</si>
  <si>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</si>
  <si>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</si>
  <si>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</si>
  <si>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</si>
  <si>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</si>
  <si>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</si>
  <si>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</si>
  <si>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</si>
  <si>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</si>
  <si>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</si>
  <si>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</si>
  <si>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</si>
  <si>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</si>
  <si>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</si>
  <si>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</si>
  <si>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</si>
  <si>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</si>
  <si>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</si>
  <si>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</si>
  <si>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</si>
  <si>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</si>
  <si>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</si>
  <si>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</si>
  <si>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</si>
  <si>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</si>
  <si>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</si>
  <si>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</si>
  <si>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</si>
  <si>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</si>
  <si>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</si>
  <si>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</si>
  <si>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</si>
  <si>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</si>
  <si>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</si>
  <si>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</si>
  <si>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</si>
  <si>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</si>
  <si>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</si>
  <si>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</si>
  <si>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</si>
  <si>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</si>
  <si>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</si>
  <si>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</si>
  <si>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</si>
  <si>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</si>
  <si>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</si>
  <si>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</si>
  <si>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</si>
  <si>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</si>
  <si>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</si>
  <si>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</si>
  <si>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</si>
  <si>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</si>
  <si>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</si>
  <si>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</si>
  <si>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</si>
  <si>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</si>
  <si>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</si>
  <si>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</si>
  <si>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</si>
  <si>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</si>
  <si>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</si>
  <si>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</si>
  <si>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</si>
  <si>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</si>
  <si>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</si>
  <si>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</si>
  <si>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</si>
  <si>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</si>
  <si>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</si>
  <si>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</si>
  <si>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</si>
  <si>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</si>
  <si>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</si>
  <si>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</si>
  <si>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</si>
  <si>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</si>
  <si>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</si>
  <si>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</si>
  <si>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</si>
  <si>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</si>
  <si>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</si>
  <si>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</si>
  <si>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</si>
  <si>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</si>
  <si>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</si>
  <si>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</si>
  <si>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</si>
  <si>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</si>
  <si>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</si>
  <si>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</si>
  <si>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</si>
  <si>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</si>
  <si>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</si>
  <si>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</si>
  <si>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</si>
  <si>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</si>
  <si>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</si>
  <si>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</si>
  <si>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</si>
  <si>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</si>
  <si>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</si>
  <si>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</si>
  <si>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</si>
  <si>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</si>
  <si>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</si>
  <si>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</si>
  <si>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</si>
  <si>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</si>
  <si>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</si>
  <si>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</si>
  <si>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</si>
  <si>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</si>
  <si>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</si>
  <si>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</si>
  <si>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</si>
  <si>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</si>
  <si>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</si>
  <si>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</si>
  <si>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</si>
  <si>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</si>
  <si>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</si>
  <si>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</si>
  <si>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</si>
  <si>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</si>
  <si>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</si>
  <si>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</si>
  <si>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</si>
  <si>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</si>
  <si>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</si>
  <si>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</si>
  <si>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</si>
  <si>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</si>
  <si>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</si>
  <si>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</si>
  <si>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</si>
  <si>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</si>
  <si>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</si>
  <si>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</si>
  <si>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</si>
  <si>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</si>
  <si>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</si>
  <si>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</si>
  <si>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</si>
  <si>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</si>
  <si>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</si>
  <si>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</si>
  <si>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</si>
  <si>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</si>
  <si>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</si>
  <si>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</si>
  <si>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</si>
  <si>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</si>
  <si>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</si>
  <si>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</si>
  <si>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</si>
  <si>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</si>
  <si>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</si>
  <si>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</si>
  <si>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</si>
  <si>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</si>
  <si>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</si>
  <si>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</si>
  <si>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</si>
  <si>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</si>
  <si>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</si>
  <si>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</si>
  <si>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</si>
  <si>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</si>
  <si>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</si>
  <si>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</si>
  <si>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</si>
  <si>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</si>
  <si>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</si>
  <si>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</si>
  <si>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</si>
  <si>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</si>
  <si>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</si>
  <si>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</si>
  <si>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</si>
  <si>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</si>
  <si>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</si>
  <si>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</si>
  <si>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</si>
  <si>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</si>
  <si>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</si>
  <si>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</si>
  <si>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</si>
  <si>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</si>
  <si>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</si>
  <si>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</si>
  <si>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</si>
  <si>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</si>
  <si>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</si>
  <si>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</si>
  <si>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</si>
  <si>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</si>
  <si>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</si>
  <si>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</si>
  <si>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</si>
  <si>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</si>
  <si>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</si>
  <si>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</si>
  <si>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</si>
  <si>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</si>
  <si>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</si>
  <si>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</si>
  <si>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</si>
  <si>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</si>
  <si>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</si>
  <si>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</si>
  <si>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</si>
  <si>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</si>
  <si>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</si>
  <si>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</si>
  <si>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</si>
  <si>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</si>
  <si>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</si>
  <si>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</si>
  <si>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</si>
  <si>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</si>
  <si>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</si>
  <si>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</si>
  <si>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</si>
  <si>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</si>
  <si>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</si>
  <si>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</si>
  <si>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</si>
  <si>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</si>
  <si>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</si>
  <si>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</si>
  <si>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</si>
  <si>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</si>
  <si>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</si>
  <si>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</si>
  <si>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</si>
  <si>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</si>
  <si>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</si>
  <si>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</si>
  <si>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</si>
  <si>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</si>
  <si>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</si>
  <si>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</si>
  <si>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</si>
  <si>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</si>
  <si>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</si>
  <si>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</si>
  <si>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</si>
  <si>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</si>
  <si>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</si>
  <si>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</si>
  <si>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</si>
  <si>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</si>
  <si>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</si>
  <si>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</si>
  <si>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</si>
  <si>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</si>
  <si>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</si>
  <si>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</si>
  <si>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</si>
  <si>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</si>
  <si>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</si>
  <si>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</si>
  <si>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</si>
  <si>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</si>
  <si>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</si>
  <si>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</si>
  <si>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</si>
  <si>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</si>
  <si>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</si>
  <si>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</si>
  <si>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</si>
  <si>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</si>
  <si>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</si>
  <si>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</si>
  <si>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</si>
  <si>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</si>
  <si>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</si>
  <si>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</si>
  <si>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</si>
  <si>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</si>
  <si>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</si>
  <si>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</si>
  <si>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</si>
  <si>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</si>
  <si>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</si>
  <si>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</si>
  <si>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</si>
  <si>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</si>
  <si>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</si>
  <si>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</si>
  <si>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</si>
  <si>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</si>
  <si>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</si>
  <si>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</si>
  <si>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</si>
  <si>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</si>
  <si>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</si>
  <si>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</si>
  <si>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</si>
  <si>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</si>
  <si>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</si>
  <si>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</si>
  <si>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</si>
  <si>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</si>
  <si>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</si>
  <si>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</si>
  <si>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</si>
  <si>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</si>
  <si>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</si>
  <si>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</si>
  <si>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</si>
  <si>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</si>
  <si>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</si>
  <si>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</si>
  <si>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</si>
  <si>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</si>
  <si>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</si>
  <si>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</si>
  <si>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</si>
  <si>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</si>
  <si>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</si>
  <si>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</si>
  <si>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</si>
  <si>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</si>
  <si>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</si>
  <si>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</si>
  <si>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</si>
  <si>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</si>
  <si>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</si>
  <si>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</si>
  <si>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</si>
  <si>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</si>
  <si>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</si>
  <si>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</si>
  <si>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</si>
  <si>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</si>
  <si>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</si>
  <si>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</si>
  <si>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</si>
  <si>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</si>
  <si>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</si>
  <si>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</si>
  <si>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</si>
  <si>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</si>
  <si>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</si>
  <si>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</si>
  <si>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</si>
  <si>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</si>
  <si>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</si>
  <si>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</si>
  <si>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</si>
  <si>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</si>
  <si>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</si>
  <si>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</si>
  <si>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</si>
  <si>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</si>
  <si>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</si>
  <si>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</si>
  <si>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</si>
  <si>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</si>
  <si>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</si>
  <si>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</si>
  <si>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</si>
  <si>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</si>
  <si>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</si>
  <si>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</si>
  <si>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</si>
  <si>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</si>
  <si>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</si>
  <si>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</si>
  <si>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</si>
  <si>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</si>
  <si>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</si>
  <si>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</si>
  <si>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</si>
  <si>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</si>
  <si>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</si>
  <si>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</si>
  <si>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</si>
  <si>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</si>
  <si>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</si>
  <si>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</si>
  <si>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</si>
  <si>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</si>
  <si>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</si>
  <si>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</si>
  <si>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</si>
  <si>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</si>
  <si>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</si>
  <si>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</si>
  <si>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</si>
  <si>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</si>
  <si>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</si>
  <si>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</si>
  <si>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</si>
  <si>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</si>
  <si>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</si>
  <si>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</si>
  <si>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</si>
  <si>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</si>
  <si>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</si>
  <si>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</si>
  <si>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</si>
  <si>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</si>
  <si>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</si>
  <si>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</si>
  <si>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</si>
  <si>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</si>
  <si>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</si>
  <si>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</si>
  <si>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</si>
  <si>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</si>
  <si>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</si>
  <si>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</si>
  <si>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</si>
  <si>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</si>
  <si>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</si>
  <si>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</si>
  <si>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</si>
  <si>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</si>
  <si>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</si>
  <si>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</si>
  <si>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</si>
  <si>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</si>
  <si>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</si>
  <si>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</si>
  <si>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</si>
  <si>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</si>
  <si>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</si>
  <si>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</si>
  <si>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</si>
  <si>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</si>
  <si>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</si>
  <si>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</si>
  <si>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</si>
  <si>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</si>
  <si>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</si>
  <si>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</si>
  <si>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</si>
  <si>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</si>
  <si>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</si>
  <si>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</si>
  <si>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</si>
  <si>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</si>
  <si>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</si>
  <si>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</si>
  <si>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</si>
  <si>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</si>
  <si>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</si>
  <si>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</si>
  <si>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</si>
  <si>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</si>
  <si>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</si>
  <si>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</si>
  <si>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</si>
  <si>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</si>
  <si>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</si>
  <si>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</si>
  <si>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</si>
  <si>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</si>
  <si>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</si>
  <si>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</si>
  <si>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</si>
  <si>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</si>
  <si>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</si>
  <si>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</si>
  <si>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</si>
  <si>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</si>
  <si>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</si>
  <si>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</si>
  <si>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</si>
  <si>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</si>
  <si>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</si>
  <si>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</si>
  <si>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</si>
  <si>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</si>
  <si>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</si>
  <si>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</si>
  <si>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</si>
  <si>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</si>
  <si>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</si>
  <si>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</si>
  <si>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</si>
  <si>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</si>
  <si>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</si>
  <si>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</si>
  <si>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</si>
  <si>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</si>
  <si>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</si>
  <si>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</si>
  <si>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</si>
  <si>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</si>
  <si>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</si>
  <si>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</si>
  <si>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</si>
  <si>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</si>
  <si>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</si>
  <si>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</si>
  <si>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</si>
  <si>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</si>
  <si>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</si>
  <si>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</si>
  <si>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</si>
  <si>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</si>
  <si>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</si>
  <si>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</si>
  <si>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</si>
  <si>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</si>
  <si>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</si>
  <si>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</si>
  <si>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</si>
  <si>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</si>
  <si>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</si>
  <si>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</si>
  <si>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</si>
  <si>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</si>
  <si>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</si>
  <si>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</si>
  <si>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</si>
  <si>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</si>
  <si>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</si>
  <si>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</si>
  <si>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</si>
  <si>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</si>
  <si>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</si>
  <si>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</si>
  <si>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</si>
  <si>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</si>
  <si>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</si>
  <si>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</si>
  <si>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</si>
  <si>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</si>
  <si>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</si>
  <si>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</si>
  <si>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</si>
  <si>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</si>
  <si>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</si>
  <si>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</si>
  <si>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</si>
  <si>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</si>
  <si>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</si>
  <si>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</si>
  <si>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</si>
  <si>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</si>
  <si>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</si>
  <si>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</si>
  <si>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</si>
  <si>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</si>
  <si>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</si>
  <si>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</si>
  <si>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</si>
  <si>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</si>
  <si>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</si>
  <si>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</si>
  <si>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</si>
  <si>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</si>
  <si>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</si>
  <si>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</si>
  <si>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</si>
  <si>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</si>
  <si>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</si>
  <si>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</si>
  <si>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</si>
  <si>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</si>
  <si>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</si>
  <si>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</si>
  <si>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</si>
  <si>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</si>
  <si>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</si>
  <si>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</si>
  <si>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</si>
  <si>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</si>
  <si>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</si>
  <si>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</si>
  <si>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</si>
  <si>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</si>
  <si>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</si>
  <si>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</si>
  <si>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</si>
  <si>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</si>
  <si>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</si>
  <si>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</si>
  <si>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</si>
  <si>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</si>
  <si>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</si>
  <si>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</si>
  <si>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</si>
  <si>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</si>
  <si>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</si>
  <si>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</si>
  <si>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</si>
  <si>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</si>
  <si>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</si>
  <si>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</si>
  <si>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</si>
  <si>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</si>
  <si>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</si>
  <si>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</si>
  <si>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</si>
  <si>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</si>
  <si>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</si>
  <si>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</si>
  <si>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</si>
  <si>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</si>
  <si>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</si>
  <si>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</si>
  <si>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</si>
  <si>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</si>
  <si>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</si>
  <si>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</si>
  <si>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</si>
  <si>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</si>
  <si>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</si>
  <si>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</si>
  <si>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</si>
  <si>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</si>
  <si>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</si>
  <si>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</si>
  <si>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</si>
  <si>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</si>
  <si>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</si>
  <si>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</si>
  <si>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</si>
  <si>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</si>
  <si>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</si>
  <si>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</si>
  <si>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</si>
  <si>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</si>
  <si>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</si>
  <si>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</si>
  <si>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</si>
  <si>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</si>
  <si>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</si>
  <si>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</si>
  <si>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</si>
  <si>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</si>
  <si>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</si>
  <si>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</si>
  <si>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</si>
  <si>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</si>
  <si>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</si>
  <si>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</si>
  <si>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</si>
  <si>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</si>
  <si>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</si>
  <si>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</si>
  <si>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</si>
  <si>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</si>
  <si>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</si>
  <si>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</si>
  <si>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</si>
  <si>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</si>
  <si>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</si>
  <si>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</si>
  <si>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</si>
  <si>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</si>
  <si>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</si>
  <si>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</si>
  <si>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</si>
  <si>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</si>
  <si>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</si>
  <si>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</si>
  <si>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</si>
  <si>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</si>
  <si>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</si>
  <si>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</si>
  <si>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</si>
  <si>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</si>
  <si>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</si>
  <si>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</si>
  <si>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</si>
  <si>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</si>
  <si>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</si>
  <si>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</si>
  <si>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</si>
  <si>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</si>
  <si>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</si>
  <si>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</si>
  <si>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</si>
  <si>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</si>
  <si>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</si>
  <si>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</si>
  <si>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</si>
  <si>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</si>
  <si>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</si>
  <si>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</si>
  <si>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</si>
  <si>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</si>
  <si>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</si>
  <si>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</si>
  <si>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</si>
  <si>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</si>
  <si>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</si>
  <si>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</si>
  <si>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</si>
  <si>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</si>
  <si>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</si>
  <si>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</si>
  <si>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</si>
  <si>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</si>
  <si>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</si>
  <si>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</si>
  <si>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</si>
  <si>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</si>
  <si>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</si>
  <si>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</si>
  <si>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</si>
  <si>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</si>
  <si>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</si>
  <si>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</si>
  <si>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</si>
  <si>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</si>
  <si>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</si>
  <si>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</si>
  <si>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</si>
  <si>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</si>
  <si>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</si>
  <si>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</si>
  <si>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</si>
  <si>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</si>
  <si>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</si>
  <si>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</si>
  <si>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</si>
  <si>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</si>
  <si>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</si>
  <si>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</si>
  <si>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</si>
  <si>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</si>
  <si>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</si>
  <si>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</si>
  <si>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</si>
  <si>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</si>
  <si>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</si>
  <si>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</si>
  <si>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</si>
  <si>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</si>
  <si>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</si>
  <si>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</si>
  <si>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</si>
  <si>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</si>
  <si>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</si>
  <si>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</si>
  <si>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</si>
  <si>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</si>
  <si>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</si>
  <si>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</si>
  <si>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</si>
  <si>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</si>
  <si>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</si>
  <si>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</si>
  <si>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</si>
  <si>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</si>
  <si>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</si>
  <si>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</si>
  <si>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</si>
  <si>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</si>
  <si>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</si>
  <si>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</si>
  <si>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</si>
  <si>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</si>
  <si>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</si>
  <si>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</si>
  <si>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</si>
  <si>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</si>
  <si>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</si>
  <si>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</si>
  <si>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</si>
  <si>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</si>
  <si>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</si>
  <si>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</si>
  <si>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</si>
  <si>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</si>
  <si>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</si>
  <si>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</si>
  <si>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</si>
  <si>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</si>
  <si>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</si>
  <si>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</si>
  <si>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</si>
  <si>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</si>
  <si>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</si>
  <si>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</si>
  <si>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</si>
  <si>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</si>
  <si>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</si>
  <si>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</si>
  <si>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</si>
  <si>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</si>
  <si>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</si>
  <si>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</si>
  <si>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</si>
  <si>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</si>
  <si>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</si>
  <si>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</si>
  <si>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</si>
  <si>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</si>
  <si>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</si>
  <si>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</si>
  <si>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</si>
  <si>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</si>
  <si>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</si>
  <si>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</si>
  <si>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</si>
  <si>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</si>
  <si>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</si>
  <si>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</si>
  <si>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</si>
  <si>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</si>
  <si>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</si>
  <si>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</si>
  <si>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</si>
  <si>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</si>
  <si>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</si>
  <si>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</si>
  <si>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</si>
  <si>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</si>
  <si>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</si>
  <si>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</si>
  <si>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</si>
  <si>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</si>
  <si>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</si>
  <si>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</si>
  <si>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</si>
  <si>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</si>
  <si>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</si>
  <si>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</si>
  <si>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</si>
  <si>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</si>
  <si>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</si>
  <si>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</si>
  <si>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</si>
  <si>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</si>
  <si>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</si>
  <si>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</si>
  <si>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</si>
  <si>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</si>
  <si>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</si>
  <si>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</si>
  <si>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</si>
  <si>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</si>
  <si>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</si>
  <si>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</si>
  <si>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</si>
  <si>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</si>
  <si>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</si>
  <si>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</si>
  <si>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</si>
  <si>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</si>
  <si>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</si>
  <si>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</si>
  <si>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</si>
  <si>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</si>
  <si>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</si>
  <si>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</si>
  <si>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</si>
  <si>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</si>
  <si>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</si>
  <si>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</si>
  <si>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</si>
  <si>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</si>
  <si>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</si>
  <si>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</si>
  <si>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</si>
  <si>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</si>
  <si>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</si>
  <si>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</si>
  <si>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</si>
  <si>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</si>
  <si>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</si>
  <si>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</si>
  <si>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</si>
  <si>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</si>
  <si>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</si>
  <si>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</si>
  <si>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</si>
  <si>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</si>
  <si>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</si>
  <si>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</si>
  <si>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</si>
  <si>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</si>
  <si>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</si>
  <si>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</si>
  <si>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</si>
  <si>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</si>
  <si>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</si>
  <si>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</si>
  <si>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</si>
  <si>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</si>
  <si>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</si>
  <si>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</si>
  <si>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</si>
  <si>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</si>
  <si>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</si>
  <si>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</si>
  <si>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</si>
  <si>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</si>
  <si>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</si>
  <si>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</si>
  <si>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</si>
  <si>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</si>
  <si>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</si>
  <si>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</si>
  <si>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</si>
  <si>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</si>
  <si>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</si>
  <si>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</si>
  <si>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</si>
  <si>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</si>
  <si>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</si>
  <si>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</si>
  <si>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</si>
  <si>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</si>
  <si>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</si>
  <si>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</si>
  <si>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</si>
  <si>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</si>
  <si>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</si>
  <si>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</si>
  <si>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</si>
  <si>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</si>
  <si>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</si>
  <si>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</si>
  <si>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</si>
  <si>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</si>
  <si>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</si>
  <si>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</si>
  <si>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</si>
  <si>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</si>
  <si>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</si>
  <si>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</si>
  <si>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</si>
  <si>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</si>
  <si>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</si>
  <si>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</si>
  <si>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</si>
  <si>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</si>
  <si>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</si>
  <si>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</si>
  <si>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</si>
  <si>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</si>
  <si>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</si>
  <si>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</si>
  <si>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</si>
  <si>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</si>
  <si>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</si>
  <si>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</si>
  <si>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</si>
  <si>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</si>
  <si>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</si>
  <si>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</si>
  <si>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</si>
  <si>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</si>
  <si>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</si>
  <si>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</si>
  <si>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</si>
  <si>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</si>
  <si>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</si>
  <si>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</si>
  <si>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</si>
  <si>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</si>
  <si>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</si>
  <si>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</si>
  <si>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</si>
  <si>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</si>
  <si>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</si>
  <si>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</si>
  <si>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</si>
  <si>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</si>
  <si>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</si>
  <si>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</si>
  <si>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</si>
  <si>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</si>
  <si>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</si>
  <si>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</si>
  <si>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</si>
  <si>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</si>
  <si>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</si>
  <si>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</si>
  <si>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</si>
  <si>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</si>
  <si>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</si>
  <si>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</si>
  <si>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</si>
  <si>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</si>
  <si>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</si>
  <si>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</si>
  <si>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</si>
  <si>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</si>
  <si>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</si>
  <si>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</si>
  <si>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</si>
  <si>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</si>
  <si>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</si>
  <si>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</si>
  <si>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</si>
  <si>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</si>
  <si>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</si>
  <si>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</si>
  <si>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</si>
  <si>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</si>
  <si>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</si>
  <si>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</si>
  <si>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</si>
  <si>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</si>
  <si>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</si>
  <si>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</si>
  <si>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</si>
  <si>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</si>
  <si>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</si>
  <si>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</si>
  <si>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</si>
  <si>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</si>
  <si>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</si>
  <si>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</si>
  <si>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</si>
  <si>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</si>
  <si>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</si>
  <si>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</si>
  <si>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</si>
  <si>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</si>
  <si>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</si>
  <si>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</si>
  <si>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</si>
  <si>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</si>
  <si>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</si>
  <si>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</si>
  <si>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</si>
  <si>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</si>
  <si>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</si>
  <si>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</si>
  <si>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</si>
  <si>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</si>
  <si>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</si>
  <si>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</si>
  <si>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</si>
  <si>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</si>
  <si>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</si>
  <si>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</si>
  <si>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</si>
  <si>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</si>
  <si>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</si>
  <si>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</si>
  <si>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</si>
  <si>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</si>
  <si>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</si>
  <si>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</si>
  <si>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</si>
  <si>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</si>
  <si>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</si>
  <si>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</si>
  <si>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</si>
  <si>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</si>
  <si>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</si>
  <si>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</si>
  <si>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</si>
  <si>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</si>
  <si>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</si>
  <si>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</si>
  <si>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</si>
  <si>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</si>
  <si>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</si>
  <si>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</si>
  <si>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</si>
  <si>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</si>
  <si>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</si>
  <si>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</si>
  <si>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</si>
  <si>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</si>
  <si>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</si>
  <si>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</si>
  <si>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</si>
  <si>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</si>
  <si>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</si>
  <si>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</si>
  <si>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</si>
  <si>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</si>
  <si>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</si>
  <si>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</si>
  <si>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</si>
  <si>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</si>
  <si>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</si>
  <si>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</si>
  <si>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</si>
  <si>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</si>
  <si>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</si>
  <si>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</si>
  <si>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</si>
  <si>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</si>
  <si>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</si>
  <si>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</si>
  <si>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</si>
  <si>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</si>
  <si>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</si>
  <si>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</si>
  <si>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</si>
  <si>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</si>
  <si>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</si>
  <si>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</si>
  <si>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</si>
  <si>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</si>
  <si>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</si>
  <si>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</si>
  <si>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</si>
  <si>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</si>
  <si>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</si>
  <si>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</si>
  <si>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</si>
  <si>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</si>
  <si>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</si>
  <si>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</si>
  <si>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</si>
  <si>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</si>
  <si>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</si>
  <si>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</si>
  <si>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</si>
  <si>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</si>
  <si>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</si>
  <si>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</si>
  <si>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</si>
  <si>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</si>
  <si>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</si>
  <si>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</si>
  <si>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</si>
  <si>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</si>
  <si>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</si>
  <si>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</si>
  <si>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</si>
  <si>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</si>
  <si>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</si>
  <si>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</si>
  <si>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</si>
  <si>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</si>
  <si>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</si>
  <si>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</si>
  <si>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</si>
  <si>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</si>
  <si>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</si>
  <si>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</si>
  <si>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</si>
  <si>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</si>
  <si>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</si>
  <si>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</si>
  <si>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</si>
  <si>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</si>
  <si>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</si>
  <si>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</si>
  <si>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</si>
  <si>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</si>
  <si>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</si>
  <si>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</si>
  <si>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</si>
  <si>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</si>
  <si>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</si>
  <si>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</si>
  <si>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</si>
  <si>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</si>
  <si>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</si>
  <si>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</si>
  <si>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</si>
  <si>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</si>
  <si>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</si>
  <si>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</si>
  <si>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</si>
  <si>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</si>
  <si>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</si>
  <si>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</si>
  <si>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</si>
  <si>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</si>
  <si>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</si>
  <si>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</si>
  <si>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</si>
  <si>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</si>
  <si>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</si>
  <si>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</si>
  <si>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</si>
  <si>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</si>
  <si>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</si>
  <si>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</si>
  <si>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</si>
  <si>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</si>
  <si>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</si>
  <si>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</si>
  <si>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</si>
  <si>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</si>
  <si>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</si>
  <si>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</si>
  <si>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</si>
  <si>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</si>
  <si>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</si>
  <si>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</si>
  <si>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</si>
  <si>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</si>
  <si>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</si>
  <si>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</si>
  <si>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</si>
  <si>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</si>
  <si>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</si>
  <si>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</si>
  <si>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</si>
  <si>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</si>
  <si>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</si>
  <si>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</si>
  <si>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</si>
  <si>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</si>
  <si>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</si>
  <si>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</si>
  <si>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</si>
  <si>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</si>
  <si>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</si>
  <si>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</si>
  <si>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</si>
  <si>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</si>
  <si>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</si>
  <si>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</si>
  <si>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</si>
  <si>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</si>
  <si>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</si>
  <si>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</si>
  <si>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</si>
  <si>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</si>
  <si>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</si>
  <si>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</si>
  <si>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</si>
  <si>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</si>
  <si>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</si>
  <si>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</si>
  <si>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</si>
  <si>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</si>
  <si>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</si>
  <si>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</si>
  <si>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</si>
  <si>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</si>
  <si>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</si>
  <si>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</si>
  <si>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</si>
  <si>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</si>
  <si>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</si>
  <si>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</si>
  <si>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</si>
  <si>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</si>
  <si>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</si>
  <si>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</si>
  <si>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</si>
  <si>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</si>
  <si>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</si>
  <si>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</si>
  <si>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</si>
  <si>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</si>
  <si>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</si>
  <si>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</si>
  <si>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</si>
  <si>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</si>
  <si>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</si>
  <si>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</si>
  <si>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</si>
  <si>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</si>
  <si>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</si>
  <si>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</si>
  <si>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</si>
  <si>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</si>
  <si>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</si>
  <si>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</si>
  <si>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</si>
  <si>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</si>
  <si>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</si>
  <si>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</si>
  <si>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</si>
  <si>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</si>
  <si>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</si>
  <si>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</si>
  <si>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</si>
  <si>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</si>
  <si>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</si>
  <si>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</si>
  <si>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</si>
  <si>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</si>
  <si>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</si>
  <si>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</si>
  <si>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</si>
  <si>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</si>
  <si>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</si>
  <si>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</si>
  <si>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</si>
  <si>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</si>
  <si>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</si>
  <si>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</si>
  <si>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</si>
  <si>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</si>
  <si>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</si>
  <si>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</si>
  <si>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</si>
  <si>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</si>
  <si>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</si>
  <si>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</si>
  <si>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</si>
  <si>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</si>
  <si>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</si>
  <si>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</si>
  <si>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</si>
  <si>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</si>
  <si>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</si>
  <si>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</si>
  <si>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</si>
  <si>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</si>
  <si>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</si>
  <si>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</si>
  <si>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</si>
  <si>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</si>
  <si>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</si>
  <si>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</si>
  <si>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</si>
  <si>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</si>
  <si>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</si>
  <si>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</si>
  <si>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</si>
  <si>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</si>
  <si>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</si>
  <si>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</si>
  <si>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</si>
  <si>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</si>
  <si>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</si>
  <si>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</si>
  <si>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</si>
  <si>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</si>
  <si>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</si>
  <si>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</si>
  <si>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</si>
  <si>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</si>
  <si>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</si>
  <si>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</si>
  <si>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</si>
  <si>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</si>
  <si>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</si>
  <si>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</si>
  <si>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</si>
  <si>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</si>
  <si>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</si>
  <si>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</si>
  <si>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</si>
  <si>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</si>
  <si>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</si>
  <si>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</si>
  <si>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</si>
  <si>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</si>
  <si>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</si>
  <si>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</si>
  <si>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</si>
  <si>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</si>
  <si>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</si>
  <si>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</si>
  <si>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</si>
  <si>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</si>
  <si>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</si>
  <si>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</si>
  <si>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</si>
  <si>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</si>
  <si>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</si>
  <si>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</si>
  <si>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</si>
  <si>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</si>
  <si>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</si>
  <si>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</si>
  <si>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</si>
  <si>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</si>
  <si>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</si>
  <si>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</si>
  <si>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</si>
  <si>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</si>
  <si>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</si>
  <si>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</si>
  <si>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</si>
  <si>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</si>
  <si>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</si>
  <si>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</si>
  <si>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</si>
  <si>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</si>
  <si>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</si>
  <si>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</si>
  <si>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</si>
  <si>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</si>
  <si>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</si>
  <si>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</si>
  <si>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</si>
  <si>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</si>
  <si>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</si>
  <si>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</si>
  <si>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</si>
  <si>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</si>
  <si>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</si>
  <si>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</si>
  <si>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</si>
  <si>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</si>
  <si>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</si>
  <si>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</si>
  <si>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</si>
  <si>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</si>
  <si>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</si>
  <si>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</si>
  <si>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</si>
  <si>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</si>
  <si>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</si>
  <si>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</si>
  <si>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</si>
  <si>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</si>
  <si>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</si>
  <si>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</si>
  <si>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</si>
  <si>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</si>
  <si>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</si>
  <si>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</si>
  <si>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</si>
  <si>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</si>
  <si>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</si>
  <si>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</si>
  <si>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</si>
  <si>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</si>
  <si>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</si>
  <si>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</si>
  <si>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</si>
  <si>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</si>
  <si>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</si>
  <si>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</si>
  <si>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</si>
  <si>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</si>
  <si>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</si>
  <si>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</si>
  <si>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</si>
  <si>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</si>
  <si>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</si>
  <si>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</si>
  <si>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</si>
  <si>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</si>
  <si>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</si>
  <si>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</si>
  <si>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</si>
  <si>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</si>
  <si>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</si>
  <si>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</si>
  <si>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</si>
  <si>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</si>
  <si>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</si>
  <si>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</si>
  <si>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</si>
  <si>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</si>
  <si>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</si>
  <si>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</si>
  <si>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</si>
  <si>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</si>
  <si>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</si>
  <si>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</si>
  <si>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</si>
  <si>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</si>
  <si>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</si>
  <si>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</si>
  <si>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</si>
  <si>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</si>
  <si>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</si>
  <si>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</si>
  <si>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</si>
  <si>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</si>
  <si>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</si>
  <si>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</si>
  <si>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</si>
  <si>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</si>
  <si>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</si>
  <si>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</si>
  <si>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</si>
  <si>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</si>
  <si>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</si>
  <si>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</si>
  <si>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</si>
  <si>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</si>
  <si>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</si>
  <si>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</si>
  <si>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</si>
  <si>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</si>
  <si>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</si>
  <si>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</si>
  <si>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</si>
  <si>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</si>
  <si>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</si>
  <si>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</si>
  <si>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</si>
  <si>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</si>
  <si>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</si>
  <si>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</si>
  <si>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</si>
  <si>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</si>
  <si>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</si>
  <si>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</si>
  <si>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</si>
  <si>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</si>
  <si>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</si>
  <si>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</si>
  <si>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</si>
  <si>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</si>
  <si>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</si>
  <si>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</si>
  <si>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</si>
  <si>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</si>
  <si>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</si>
  <si>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</si>
  <si>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</si>
  <si>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</si>
  <si>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</si>
  <si>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</si>
  <si>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</si>
  <si>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</si>
  <si>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</si>
  <si>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</si>
  <si>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</si>
  <si>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</si>
  <si>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</si>
  <si>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</si>
  <si>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</si>
  <si>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</si>
  <si>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</si>
  <si>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</si>
  <si>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</si>
  <si>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</si>
  <si>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</si>
  <si>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</si>
  <si>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</si>
  <si>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</si>
  <si>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</si>
  <si>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</si>
  <si>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</si>
  <si>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</si>
  <si>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</si>
  <si>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</si>
  <si>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</si>
  <si>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</si>
  <si>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</si>
  <si>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</si>
  <si>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</si>
  <si>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</si>
  <si>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</si>
  <si>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</si>
  <si>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</si>
  <si>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</si>
  <si>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</si>
  <si>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</si>
  <si>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</si>
  <si>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</si>
  <si>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</si>
  <si>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</si>
  <si>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</si>
  <si>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</si>
  <si>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</si>
  <si>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</si>
  <si>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</si>
  <si>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</si>
  <si>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</si>
  <si>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</si>
  <si>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</si>
  <si>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</si>
  <si>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</si>
  <si>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</si>
  <si>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</si>
  <si>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</si>
  <si>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</si>
  <si>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</si>
  <si>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</si>
  <si>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</si>
  <si>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</si>
  <si>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</si>
  <si>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</si>
  <si>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</si>
  <si>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</si>
  <si>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</si>
  <si>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</si>
  <si>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</si>
  <si>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</si>
  <si>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</si>
  <si>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</si>
  <si>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</si>
  <si>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</si>
  <si>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</si>
  <si>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</si>
  <si>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</si>
  <si>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</si>
  <si>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</si>
  <si>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</si>
  <si>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</si>
  <si>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</si>
  <si>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</si>
  <si>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</si>
  <si>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</si>
  <si>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</si>
  <si>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</si>
  <si>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</si>
  <si>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</si>
  <si>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</si>
  <si>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</si>
  <si>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</si>
  <si>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</si>
  <si>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</si>
  <si>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</si>
  <si>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</si>
  <si>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</si>
  <si>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</si>
  <si>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</si>
  <si>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</si>
  <si>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</si>
  <si>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</si>
  <si>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</si>
  <si>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</si>
  <si>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</si>
  <si>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</si>
  <si>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</si>
  <si>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</si>
  <si>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</si>
  <si>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</si>
  <si>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</si>
  <si>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</si>
  <si>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</si>
  <si>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</si>
  <si>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</si>
  <si>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</si>
  <si>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</si>
  <si>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</si>
  <si>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</si>
  <si>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</si>
  <si>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</si>
  <si>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</si>
  <si>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</si>
  <si>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</si>
  <si>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</si>
  <si>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</si>
  <si>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</si>
  <si>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</si>
  <si>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</si>
  <si>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</si>
  <si>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</si>
  <si>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</si>
  <si>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</si>
  <si>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</si>
  <si>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</si>
  <si>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</si>
  <si>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</si>
  <si>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</si>
  <si>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</si>
  <si>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</si>
  <si>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</si>
  <si>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</si>
  <si>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</si>
  <si>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</si>
  <si>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</si>
  <si>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</si>
  <si>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</si>
  <si>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</si>
  <si>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</si>
  <si>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</si>
  <si>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</si>
  <si>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</si>
  <si>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</si>
  <si>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</si>
  <si>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</si>
  <si>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</si>
  <si>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</si>
  <si>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</si>
  <si>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</si>
  <si>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</si>
  <si>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</si>
  <si>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</si>
  <si>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</si>
  <si>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</si>
  <si>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</si>
  <si>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</si>
  <si>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</si>
  <si>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</si>
  <si>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</si>
  <si>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</si>
  <si>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</si>
  <si>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</si>
  <si>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</si>
  <si>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</si>
  <si>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</si>
  <si>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</si>
  <si>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</si>
  <si>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</si>
  <si>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</si>
  <si>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</si>
  <si>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</si>
  <si>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</si>
  <si>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</si>
  <si>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</si>
  <si>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</si>
  <si>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</si>
  <si>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</si>
  <si>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</si>
  <si>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</si>
  <si>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</si>
  <si>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</si>
  <si>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</si>
  <si>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</si>
  <si>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</si>
  <si>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</si>
  <si>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</si>
  <si>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</si>
  <si>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</si>
  <si>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</si>
  <si>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</si>
  <si>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</si>
  <si>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</si>
  <si>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</si>
  <si>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</si>
  <si>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</si>
  <si>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</si>
  <si>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</si>
  <si>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</si>
  <si>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</si>
  <si>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</si>
  <si>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</si>
  <si>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</si>
  <si>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</si>
  <si>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</si>
  <si>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</si>
  <si>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</si>
  <si>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</si>
  <si>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</si>
  <si>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</si>
  <si>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</si>
  <si>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</si>
  <si>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</si>
  <si>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</si>
  <si>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</si>
  <si>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</si>
  <si>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</si>
  <si>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</si>
  <si>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</si>
  <si>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</si>
  <si>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</si>
  <si>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</si>
  <si>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</si>
  <si>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</si>
  <si>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</si>
  <si>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</si>
  <si>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</si>
  <si>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</si>
  <si>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</si>
  <si>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</si>
  <si>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</si>
  <si>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</si>
  <si>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</si>
  <si>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</si>
  <si>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</si>
  <si>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</si>
  <si>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</si>
  <si>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</si>
  <si>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</si>
  <si>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</si>
  <si>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</si>
  <si>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</si>
  <si>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</si>
  <si>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</si>
  <si>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</si>
  <si>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</si>
  <si>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</si>
  <si>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</si>
  <si>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</si>
  <si>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</si>
  <si>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</si>
  <si>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</si>
  <si>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</si>
  <si>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</si>
  <si>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</si>
  <si>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</si>
  <si>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</si>
  <si>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</si>
  <si>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</si>
  <si>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</si>
  <si>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</si>
  <si>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</si>
  <si>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</si>
  <si>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</si>
  <si>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</si>
  <si>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</si>
  <si>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</si>
  <si>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</si>
  <si>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</si>
  <si>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</si>
  <si>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</si>
  <si>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</si>
  <si>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</si>
  <si>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</si>
  <si>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</si>
  <si>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</si>
  <si>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</si>
  <si>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</si>
  <si>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</si>
  <si>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</si>
  <si>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</si>
  <si>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</si>
  <si>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</si>
  <si>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</si>
  <si>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</si>
  <si>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</si>
  <si>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</si>
  <si>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</si>
  <si>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</si>
  <si>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</si>
  <si>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</si>
  <si>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</si>
  <si>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</si>
  <si>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</si>
  <si>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</si>
  <si>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</si>
  <si>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</si>
  <si>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</si>
  <si>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</si>
  <si>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</si>
  <si>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</si>
  <si>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</si>
  <si>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</si>
  <si>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</si>
  <si>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</si>
  <si>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</si>
  <si>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</si>
  <si>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</si>
  <si>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</si>
  <si>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</si>
  <si>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</si>
  <si>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</si>
  <si>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</si>
  <si>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</si>
  <si>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</si>
  <si>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</si>
  <si>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</si>
  <si>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</si>
  <si>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</si>
  <si>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</si>
  <si>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</si>
  <si>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</si>
  <si>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</si>
  <si>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</si>
  <si>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</si>
  <si>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</si>
  <si>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</si>
  <si>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</si>
  <si>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</si>
  <si>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</si>
  <si>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</si>
  <si>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</si>
  <si>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</si>
  <si>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</si>
  <si>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</si>
  <si>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</si>
  <si>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</si>
  <si>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</si>
  <si>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</si>
  <si>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</si>
  <si>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</si>
  <si>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</si>
  <si>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</si>
  <si>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</si>
  <si>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</si>
  <si>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</si>
  <si>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</si>
  <si>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</si>
  <si>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</si>
  <si>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</si>
  <si>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</si>
  <si>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</si>
  <si>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</si>
  <si>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</si>
  <si>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</si>
  <si>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</si>
  <si>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</si>
  <si>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</si>
  <si>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</si>
  <si>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</si>
  <si>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</si>
  <si>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</si>
  <si>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</si>
  <si>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</si>
  <si>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</si>
  <si>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</si>
  <si>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</si>
  <si>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</si>
  <si>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</si>
  <si>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</si>
  <si>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</si>
  <si>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</si>
  <si>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</si>
  <si>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</si>
  <si>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</si>
  <si>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</si>
  <si>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</si>
  <si>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</si>
  <si>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</si>
  <si>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</si>
  <si>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</si>
  <si>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</si>
  <si>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</si>
  <si>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</si>
  <si>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</si>
  <si>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</si>
  <si>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</si>
  <si>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</si>
  <si>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</si>
  <si>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</si>
  <si>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</si>
  <si>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</si>
  <si>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</si>
  <si>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</si>
  <si>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</si>
  <si>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</si>
  <si>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</si>
  <si>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</si>
  <si>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</si>
  <si>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</si>
  <si>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</si>
  <si>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</si>
  <si>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</si>
  <si>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</si>
  <si>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</si>
  <si>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</si>
  <si>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</si>
  <si>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</si>
  <si>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</si>
  <si>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</si>
  <si>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</si>
  <si>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</si>
  <si>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</si>
  <si>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</si>
  <si>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</si>
  <si>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</si>
  <si>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</si>
  <si>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</si>
  <si>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</si>
  <si>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</si>
  <si>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</si>
  <si>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</si>
  <si>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</si>
  <si>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</si>
  <si>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</si>
  <si>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</si>
  <si>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</si>
  <si>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</si>
  <si>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</si>
  <si>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</si>
  <si>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</si>
  <si>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</si>
  <si>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</si>
  <si>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</si>
  <si>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</si>
  <si>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</si>
  <si>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</si>
  <si>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</si>
  <si>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</si>
  <si>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</si>
  <si>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</si>
  <si>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</si>
  <si>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</si>
  <si>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</si>
  <si>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</si>
  <si>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</si>
  <si>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</si>
  <si>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</si>
  <si>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</si>
  <si>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</si>
  <si>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</si>
  <si>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</si>
  <si>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</si>
  <si>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</si>
  <si>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</si>
  <si>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</si>
  <si>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</si>
  <si>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</si>
  <si>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</si>
  <si>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</si>
  <si>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</si>
  <si>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</si>
  <si>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</si>
  <si>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</si>
  <si>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</si>
  <si>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</si>
  <si>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</si>
  <si>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</si>
  <si>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</si>
  <si>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</si>
  <si>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</si>
  <si>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</si>
  <si>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</si>
  <si>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</si>
  <si>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</si>
  <si>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</si>
  <si>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</si>
  <si>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</si>
  <si>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</si>
  <si>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</si>
  <si>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</si>
  <si>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</si>
  <si>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</si>
  <si>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</si>
  <si>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</si>
  <si>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</si>
  <si>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</si>
  <si>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</si>
  <si>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</si>
  <si>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</si>
  <si>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</si>
  <si>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</si>
  <si>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</si>
  <si>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</si>
  <si>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</si>
  <si>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</si>
  <si>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</si>
  <si>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</si>
  <si>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</si>
  <si>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</si>
  <si>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</si>
  <si>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</si>
  <si>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</si>
  <si>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</si>
  <si>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</si>
  <si>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</si>
  <si>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</si>
  <si>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</si>
  <si>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</si>
  <si>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</si>
  <si>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</si>
  <si>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</si>
  <si>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</si>
  <si>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</si>
  <si>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</si>
  <si>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</si>
  <si>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</si>
  <si>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</si>
  <si>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</si>
  <si>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</si>
  <si>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</si>
  <si>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</si>
  <si>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</si>
  <si>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</si>
  <si>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</si>
  <si>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</si>
  <si>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</si>
  <si>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</si>
  <si>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</si>
  <si>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</si>
  <si>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</si>
  <si>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</si>
  <si>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</si>
  <si>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</si>
  <si>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</si>
  <si>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</si>
  <si>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</si>
  <si>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</si>
  <si>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</si>
  <si>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</si>
  <si>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</si>
  <si>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</si>
  <si>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</si>
  <si>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</si>
  <si>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</si>
  <si>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</si>
  <si>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</si>
  <si>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</si>
  <si>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</si>
  <si>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</si>
  <si>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</si>
  <si>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</si>
  <si>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</si>
  <si>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</si>
  <si>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</si>
  <si>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</si>
  <si>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</si>
  <si>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</si>
  <si>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</si>
  <si>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</si>
  <si>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</si>
  <si>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</si>
  <si>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</si>
  <si>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</si>
  <si>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</si>
  <si>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</si>
  <si>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</si>
  <si>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</si>
  <si>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</si>
  <si>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</si>
  <si>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</si>
  <si>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</si>
  <si>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</si>
  <si>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</si>
  <si>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</si>
  <si>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</si>
  <si>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</si>
  <si>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</si>
  <si>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</si>
  <si>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</si>
  <si>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</si>
  <si>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</si>
  <si>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</si>
  <si>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</si>
  <si>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</si>
  <si>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</si>
  <si>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</si>
  <si>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</si>
  <si>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</si>
  <si>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</si>
  <si>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</si>
  <si>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</si>
  <si>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</si>
  <si>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</si>
  <si>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</si>
  <si>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</si>
  <si>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</si>
  <si>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</si>
  <si>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</si>
  <si>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</si>
  <si>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</si>
  <si>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</si>
  <si>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</si>
  <si>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</si>
  <si>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</si>
  <si>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</si>
  <si>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</si>
  <si>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</si>
  <si>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</si>
  <si>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</si>
  <si>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</si>
  <si>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</si>
  <si>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</si>
  <si>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</si>
  <si>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</si>
  <si>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</si>
  <si>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</si>
  <si>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</si>
  <si>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</si>
  <si>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</si>
  <si>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</si>
  <si>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</si>
  <si>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</si>
  <si>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</si>
  <si>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</si>
  <si>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</si>
  <si>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</si>
  <si>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</si>
  <si>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</si>
  <si>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</si>
  <si>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</si>
  <si>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</si>
  <si>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</si>
  <si>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</si>
  <si>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</si>
  <si>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</si>
  <si>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</si>
  <si>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</si>
  <si>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</si>
  <si>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</si>
  <si>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</si>
  <si>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</si>
  <si>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</si>
  <si>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</si>
  <si>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</si>
  <si>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</si>
  <si>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</si>
  <si>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</si>
  <si>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</si>
  <si>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</si>
  <si>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</si>
  <si>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</si>
  <si>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</si>
  <si>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</si>
  <si>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</si>
  <si>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</si>
  <si>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</si>
  <si>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</si>
  <si>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</si>
  <si>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</si>
  <si>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</si>
  <si>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</si>
  <si>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</si>
  <si>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</si>
  <si>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</si>
  <si>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</si>
  <si>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</si>
  <si>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</si>
  <si>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</si>
  <si>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</si>
  <si>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</si>
  <si>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</si>
  <si>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</si>
  <si>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</si>
  <si>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</si>
  <si>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</si>
  <si>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</si>
  <si>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</si>
  <si>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</si>
  <si>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</si>
  <si>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</si>
  <si>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</si>
  <si>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</si>
  <si>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</si>
  <si>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</si>
  <si>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</si>
  <si>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</si>
  <si>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</si>
  <si>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</si>
  <si>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</si>
  <si>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</si>
  <si>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</si>
  <si>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</si>
  <si>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</si>
  <si>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</si>
  <si>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</si>
  <si>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</si>
  <si>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</si>
  <si>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</si>
  <si>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</si>
  <si>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</si>
  <si>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</si>
  <si>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</si>
  <si>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</si>
  <si>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</si>
  <si>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</si>
  <si>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</si>
  <si>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</si>
  <si>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</si>
  <si>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</si>
  <si>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</si>
  <si>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</si>
  <si>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</si>
  <si>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</si>
  <si>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</si>
  <si>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</si>
  <si>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</si>
  <si>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</si>
  <si>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</si>
  <si>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</si>
  <si>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</si>
  <si>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</si>
  <si>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</si>
  <si>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</si>
  <si>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</si>
  <si>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</si>
  <si>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</si>
  <si>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</si>
  <si>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</si>
  <si>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</si>
  <si>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</si>
  <si>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</si>
  <si>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</si>
  <si>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</si>
  <si>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</si>
  <si>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</si>
  <si>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</si>
  <si>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</si>
  <si>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</si>
  <si>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</si>
  <si>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</si>
  <si>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</si>
  <si>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</si>
  <si>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</si>
  <si>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</si>
  <si>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</si>
  <si>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</si>
  <si>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</si>
  <si>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</si>
  <si>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</si>
  <si>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</si>
  <si>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</si>
  <si>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</si>
  <si>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</si>
  <si>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</si>
  <si>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</si>
  <si>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</si>
  <si>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</si>
  <si>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</si>
  <si>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</si>
  <si>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</si>
  <si>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</si>
  <si>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</si>
  <si>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</si>
  <si>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</si>
  <si>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</si>
  <si>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</si>
  <si>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</si>
  <si>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</si>
  <si>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</si>
  <si>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</si>
  <si>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</si>
  <si>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</si>
  <si>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</si>
  <si>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</si>
  <si>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</si>
  <si>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</si>
  <si>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</si>
  <si>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</si>
  <si>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</si>
  <si>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</si>
  <si>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</si>
  <si>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</si>
  <si>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</si>
  <si>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</si>
  <si>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</si>
  <si>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</si>
  <si>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</si>
  <si>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</si>
  <si>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</si>
  <si>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</si>
  <si>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</si>
  <si>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</si>
  <si>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</si>
  <si>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</si>
  <si>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</si>
  <si>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</si>
  <si>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</si>
  <si>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</si>
  <si>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</si>
  <si>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</si>
  <si>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</si>
  <si>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</si>
  <si>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</si>
  <si>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</si>
  <si>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</si>
  <si>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</si>
  <si>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</si>
  <si>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</si>
  <si>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</si>
  <si>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</si>
  <si>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</si>
  <si>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</si>
  <si>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</si>
  <si>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</si>
  <si>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</si>
  <si>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</si>
  <si>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</si>
  <si>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</si>
  <si>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</si>
  <si>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</si>
  <si>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</si>
  <si>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</si>
  <si>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</si>
  <si>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</si>
  <si>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</si>
  <si>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</si>
  <si>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</si>
  <si>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</si>
  <si>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</si>
  <si>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</si>
  <si>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</si>
  <si>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</si>
  <si>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</si>
  <si>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</si>
  <si>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</si>
  <si>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</si>
  <si>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</si>
  <si>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</si>
  <si>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</si>
  <si>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</si>
  <si>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</si>
  <si>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</si>
  <si>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</si>
  <si>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</si>
  <si>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</si>
  <si>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</si>
  <si>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</si>
  <si>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</si>
  <si>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</si>
  <si>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</si>
  <si>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</si>
  <si>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</si>
  <si>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</si>
  <si>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</si>
  <si>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</si>
  <si>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</si>
  <si>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</si>
  <si>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</si>
  <si>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</si>
  <si>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</si>
  <si>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</si>
  <si>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</si>
  <si>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</si>
  <si>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</si>
  <si>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</si>
  <si>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</si>
  <si>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</si>
  <si>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</si>
  <si>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</si>
  <si>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</si>
  <si>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</si>
  <si>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</si>
  <si>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</si>
  <si>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</si>
  <si>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</si>
  <si>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</si>
  <si>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</si>
  <si>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</si>
  <si>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</si>
  <si>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</si>
  <si>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</si>
  <si>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</si>
  <si>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</si>
  <si>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</si>
  <si>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</si>
  <si>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</si>
  <si>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</si>
  <si>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</si>
  <si>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</si>
  <si>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</si>
  <si>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</si>
  <si>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</si>
  <si>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</si>
  <si>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</si>
  <si>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</si>
  <si>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</si>
  <si>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</si>
  <si>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</si>
  <si>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</si>
  <si>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</si>
  <si>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</si>
  <si>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</si>
  <si>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</si>
  <si>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</si>
  <si>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</si>
  <si>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</si>
  <si>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</si>
  <si>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</si>
  <si>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</si>
  <si>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</si>
  <si>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</si>
  <si>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</si>
  <si>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</si>
  <si>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</si>
  <si>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</si>
  <si>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</si>
  <si>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</si>
  <si>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</si>
  <si>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</si>
  <si>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</si>
  <si>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</si>
  <si>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</si>
  <si>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</si>
  <si>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</si>
  <si>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</si>
  <si>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</si>
  <si>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</si>
  <si>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</si>
  <si>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</si>
  <si>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</si>
  <si>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</si>
  <si>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</si>
  <si>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</si>
  <si>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</si>
  <si>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</si>
  <si>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</si>
  <si>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</si>
  <si>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</si>
  <si>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</si>
  <si>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</si>
  <si>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</si>
  <si>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</si>
  <si>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</si>
  <si>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</si>
  <si>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</si>
  <si>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</si>
  <si>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</si>
  <si>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</si>
  <si>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</si>
  <si>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</si>
  <si>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</si>
  <si>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</si>
  <si>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</si>
  <si>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</si>
  <si>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</si>
  <si>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</si>
  <si>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</si>
  <si>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</si>
  <si>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</si>
  <si>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</si>
  <si>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</si>
  <si>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</si>
  <si>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</si>
  <si>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</si>
  <si>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</si>
  <si>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</si>
  <si>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</si>
  <si>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</si>
  <si>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</si>
  <si>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</si>
  <si>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</si>
  <si>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</si>
  <si>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</si>
  <si>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</si>
  <si>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</si>
  <si>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</si>
  <si>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</si>
  <si>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</si>
  <si>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</si>
  <si>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</si>
  <si>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</si>
  <si>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</si>
  <si>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</si>
  <si>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</si>
  <si>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</si>
  <si>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</si>
  <si>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</si>
  <si>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</si>
  <si>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</si>
  <si>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</si>
  <si>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</si>
  <si>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</si>
  <si>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</si>
  <si>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</si>
  <si>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</si>
  <si>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</si>
  <si>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</si>
  <si>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</si>
  <si>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</si>
  <si>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</si>
  <si>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</si>
  <si>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</si>
  <si>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</si>
  <si>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</si>
  <si>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</si>
  <si>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</si>
  <si>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</si>
  <si>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</si>
  <si>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</si>
  <si>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</si>
  <si>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</si>
  <si>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</si>
  <si>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</si>
  <si>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</si>
  <si>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</si>
  <si>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</si>
  <si>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</si>
  <si>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</si>
  <si>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</si>
  <si>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</si>
  <si>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</si>
  <si>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</si>
  <si>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</si>
  <si>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</si>
  <si>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</si>
  <si>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</si>
  <si>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</si>
  <si>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</si>
  <si>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</si>
  <si>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</si>
  <si>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</si>
  <si>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</si>
  <si>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</si>
  <si>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</si>
  <si>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</si>
  <si>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</si>
  <si>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</si>
  <si>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</si>
  <si>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</si>
  <si>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</si>
  <si>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</si>
  <si>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</si>
  <si>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</si>
  <si>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</si>
  <si>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</si>
  <si>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</si>
  <si>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</si>
  <si>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</si>
  <si>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</si>
  <si>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</si>
  <si>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</si>
  <si>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</si>
  <si>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</si>
  <si>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</si>
  <si>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</si>
  <si>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</si>
  <si>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</si>
  <si>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</si>
  <si>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</si>
  <si>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</si>
  <si>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</si>
  <si>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</si>
  <si>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</si>
  <si>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</si>
  <si>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</si>
  <si>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</si>
  <si>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</si>
  <si>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</si>
  <si>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</si>
  <si>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</si>
  <si>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</si>
  <si>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</si>
  <si>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</si>
  <si>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</si>
  <si>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</si>
  <si>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</si>
  <si>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</si>
  <si>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</si>
  <si>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</si>
  <si>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</si>
  <si>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</si>
  <si>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</si>
  <si>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</si>
  <si>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</si>
  <si>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</si>
  <si>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</si>
  <si>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</si>
  <si>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</si>
  <si>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</si>
  <si>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</si>
  <si>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</si>
  <si>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</si>
  <si>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</si>
  <si>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</si>
  <si>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</si>
  <si>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</si>
  <si>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</si>
  <si>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</si>
  <si>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</si>
  <si>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</si>
  <si>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</si>
  <si>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</si>
  <si>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</si>
  <si>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</si>
  <si>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</si>
  <si>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</si>
  <si>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</si>
  <si>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</si>
  <si>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</si>
  <si>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</si>
  <si>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</si>
  <si>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</si>
  <si>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</si>
  <si>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</si>
  <si>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</si>
  <si>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</si>
  <si>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</si>
  <si>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</si>
  <si>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</si>
  <si>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</si>
  <si>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</si>
  <si>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</si>
  <si>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</si>
  <si>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</si>
  <si>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</si>
  <si>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</si>
  <si>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</si>
  <si>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</si>
  <si>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</si>
  <si>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</si>
  <si>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</si>
  <si>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</si>
  <si>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</si>
  <si>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</si>
  <si>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</si>
  <si>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</si>
  <si>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</si>
  <si>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</si>
  <si>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</si>
  <si>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</si>
  <si>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</si>
  <si>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</si>
  <si>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</si>
  <si>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</si>
  <si>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</si>
  <si>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</si>
  <si>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</si>
  <si>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</si>
  <si>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</si>
  <si>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</si>
  <si>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</si>
  <si>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</si>
  <si>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</si>
  <si>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</si>
  <si>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</si>
  <si>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</si>
  <si>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</si>
  <si>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</si>
  <si>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</si>
  <si>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</si>
  <si>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</si>
  <si>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</si>
  <si>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</si>
  <si>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</si>
  <si>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</si>
  <si>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</si>
  <si>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</si>
  <si>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</si>
  <si>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</si>
  <si>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</si>
  <si>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</si>
  <si>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</si>
  <si>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</si>
  <si>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</si>
  <si>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</si>
  <si>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</si>
  <si>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</si>
  <si>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</si>
  <si>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</si>
  <si>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</si>
  <si>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</si>
  <si>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</si>
  <si>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</si>
  <si>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</si>
  <si>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</si>
  <si>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</si>
  <si>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</si>
  <si>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</si>
  <si>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</si>
  <si>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</si>
  <si>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</si>
  <si>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</si>
  <si>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</si>
  <si>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</si>
  <si>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</si>
  <si>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</si>
  <si>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</si>
  <si>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</si>
  <si>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</si>
  <si>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</si>
  <si>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</si>
  <si>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</si>
  <si>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</si>
  <si>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</si>
  <si>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</si>
  <si>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</si>
  <si>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</si>
  <si>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</si>
  <si>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</si>
  <si>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</si>
  <si>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</si>
  <si>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</si>
  <si>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</si>
  <si>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</si>
  <si>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</si>
  <si>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</si>
  <si>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</si>
  <si>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</si>
  <si>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</si>
  <si>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</si>
  <si>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</si>
  <si>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</si>
  <si>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</si>
  <si>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</si>
  <si>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</si>
  <si>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</si>
  <si>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</si>
  <si>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</si>
  <si>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</si>
  <si>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</si>
  <si>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</si>
  <si>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</si>
  <si>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</si>
  <si>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</si>
  <si>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</si>
  <si>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</si>
  <si>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</si>
  <si>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</si>
  <si>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</si>
  <si>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</si>
  <si>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</si>
  <si>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</si>
  <si>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</si>
  <si>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</si>
  <si>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</si>
  <si>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</si>
  <si>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</si>
  <si>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</si>
  <si>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</si>
  <si>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</si>
  <si>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</si>
  <si>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</si>
  <si>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</si>
  <si>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</si>
  <si>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</si>
  <si>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</si>
  <si>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</si>
  <si>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</si>
  <si>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</si>
  <si>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</si>
  <si>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</si>
  <si>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</si>
  <si>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</si>
  <si>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</si>
  <si>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</si>
  <si>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</si>
  <si>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</si>
  <si>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</si>
  <si>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</si>
  <si>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</si>
  <si>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</si>
  <si>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</si>
  <si>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</si>
  <si>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</si>
  <si>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</si>
  <si>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</si>
  <si>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</si>
  <si>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</si>
  <si>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</si>
  <si>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</si>
  <si>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</si>
  <si>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</si>
  <si>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</si>
  <si>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</si>
  <si>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</si>
  <si>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</si>
  <si>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</si>
  <si>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</si>
  <si>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</si>
  <si>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</si>
  <si>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</si>
  <si>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</si>
  <si>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</si>
  <si>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</si>
  <si>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</si>
  <si>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</si>
  <si>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</si>
  <si>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</si>
  <si>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</si>
  <si>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</si>
  <si>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</si>
  <si>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</si>
  <si>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</si>
  <si>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</si>
  <si>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</si>
  <si>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</si>
  <si>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</si>
  <si>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</si>
  <si>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</si>
  <si>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</si>
  <si>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</si>
  <si>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</si>
  <si>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</si>
  <si>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</si>
  <si>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</si>
  <si>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</si>
  <si>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</si>
  <si>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</si>
  <si>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</si>
  <si>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</si>
  <si>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</si>
  <si>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</si>
  <si>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</si>
  <si>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</si>
  <si>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</si>
  <si>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</si>
  <si>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</si>
  <si>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</si>
  <si>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</si>
  <si>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</si>
  <si>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</si>
  <si>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</si>
  <si>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</si>
  <si>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</si>
  <si>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</si>
  <si>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</si>
  <si>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</si>
  <si>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</si>
  <si>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</si>
  <si>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</si>
  <si>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</si>
  <si>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</si>
  <si>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</si>
  <si>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</si>
  <si>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</si>
  <si>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</si>
  <si>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</si>
  <si>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</si>
  <si>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</si>
  <si>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</si>
  <si>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</si>
  <si>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</si>
  <si>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</si>
  <si>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</si>
  <si>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</si>
  <si>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</si>
  <si>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</si>
  <si>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</si>
  <si>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</si>
  <si>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</si>
  <si>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</si>
  <si>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</si>
  <si>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</si>
  <si>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</si>
  <si>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</si>
  <si>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</si>
  <si>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</si>
  <si>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</si>
  <si>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</si>
  <si>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</si>
  <si>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</si>
  <si>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</si>
  <si>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</si>
  <si>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</si>
  <si>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</si>
  <si>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</si>
  <si>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</si>
  <si>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</si>
  <si>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</si>
  <si>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</si>
  <si>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</si>
  <si>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</si>
  <si>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</si>
  <si>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</si>
  <si>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</si>
  <si>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</si>
  <si>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</si>
  <si>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</si>
  <si>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</si>
  <si>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</si>
  <si>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</si>
  <si>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</si>
  <si>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</si>
  <si>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</si>
  <si>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</si>
  <si>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</si>
  <si>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</si>
  <si>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</si>
  <si>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</si>
  <si>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</si>
  <si>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</si>
  <si>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</si>
  <si>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</si>
  <si>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</si>
  <si>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</si>
  <si>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</si>
  <si>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</si>
  <si>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</si>
  <si>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</si>
  <si>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</si>
  <si>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</si>
  <si>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</si>
  <si>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</si>
  <si>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</si>
  <si>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</si>
  <si>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</si>
  <si>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</si>
  <si>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</si>
  <si>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</si>
  <si>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</si>
  <si>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</si>
  <si>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</si>
  <si>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</si>
  <si>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</si>
  <si>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</si>
  <si>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</si>
  <si>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</si>
  <si>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</si>
  <si>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</si>
  <si>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</si>
  <si>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</si>
  <si>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</si>
  <si>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</si>
  <si>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</si>
  <si>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</si>
  <si>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</si>
  <si>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</si>
  <si>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</si>
  <si>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</si>
  <si>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</si>
  <si>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</si>
  <si>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</si>
  <si>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</si>
  <si>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</si>
  <si>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</si>
  <si>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</si>
  <si>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</si>
  <si>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</si>
  <si>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</si>
  <si>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</si>
  <si>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</si>
  <si>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</si>
  <si>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</si>
  <si>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</si>
  <si>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</si>
  <si>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</si>
  <si>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</si>
  <si>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</si>
  <si>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</si>
  <si>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</si>
  <si>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</si>
  <si>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</si>
  <si>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</si>
  <si>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</si>
  <si>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</si>
  <si>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</si>
  <si>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</si>
  <si>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</si>
  <si>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</si>
  <si>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</si>
  <si>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</si>
  <si>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</si>
  <si>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</si>
  <si>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</si>
  <si>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</si>
  <si>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</si>
  <si>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</si>
  <si>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</si>
  <si>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</si>
  <si>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</si>
  <si>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</si>
  <si>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</si>
  <si>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</si>
  <si>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</si>
  <si>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</si>
  <si>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</si>
  <si>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</si>
  <si>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</si>
  <si>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</si>
  <si>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</si>
  <si>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</si>
  <si>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</si>
  <si>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</si>
  <si>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</si>
  <si>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</si>
  <si>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</si>
  <si>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</si>
  <si>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</si>
  <si>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</si>
  <si>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</si>
  <si>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</si>
  <si>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</si>
  <si>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</si>
  <si>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</si>
  <si>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</si>
  <si>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</si>
  <si>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</si>
  <si>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</si>
  <si>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</si>
  <si>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</si>
  <si>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</si>
  <si>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</si>
  <si>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</si>
  <si>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</si>
  <si>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</si>
  <si>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</si>
  <si>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</si>
  <si>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</si>
  <si>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</si>
  <si>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</si>
  <si>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</si>
  <si>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</si>
  <si>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</si>
  <si>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</si>
  <si>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</si>
  <si>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</si>
  <si>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</si>
  <si>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</si>
  <si>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</si>
  <si>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</si>
  <si>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</si>
  <si>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</si>
  <si>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</si>
  <si>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</si>
  <si>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</si>
  <si>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</si>
  <si>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</si>
  <si>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</si>
  <si>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</si>
  <si>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</si>
  <si>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</si>
  <si>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</si>
  <si>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</si>
  <si>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</si>
  <si>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</si>
  <si>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</si>
  <si>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</si>
  <si>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</si>
  <si>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</si>
  <si>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</si>
  <si>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</si>
  <si>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</si>
  <si>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</si>
  <si>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</si>
  <si>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</si>
  <si>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</si>
  <si>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</si>
  <si>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</si>
  <si>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</si>
  <si>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</si>
  <si>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</si>
  <si>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</si>
  <si>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</si>
  <si>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</si>
  <si>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</si>
  <si>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</si>
  <si>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</si>
  <si>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</si>
  <si>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</si>
  <si>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</si>
  <si>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</si>
  <si>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</si>
  <si>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</si>
  <si>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</si>
  <si>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</si>
  <si>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</si>
  <si>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</si>
  <si>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</si>
  <si>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</si>
  <si>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</si>
  <si>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</si>
  <si>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</si>
  <si>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</si>
  <si>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</si>
  <si>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</si>
  <si>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</si>
  <si>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</si>
  <si>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</si>
  <si>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</si>
  <si>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</si>
  <si>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</si>
  <si>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</si>
  <si>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</si>
  <si>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</si>
  <si>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</si>
  <si>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</si>
  <si>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</si>
  <si>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</si>
  <si>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</si>
  <si>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</si>
  <si>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</si>
  <si>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</si>
  <si>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</si>
  <si>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</si>
  <si>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</si>
  <si>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</si>
  <si>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</si>
  <si>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</si>
  <si>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</si>
  <si>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</si>
  <si>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</si>
  <si>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</si>
  <si>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</si>
  <si>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</si>
  <si>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</si>
  <si>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</si>
  <si>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</si>
  <si>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</si>
  <si>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</si>
  <si>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</si>
  <si>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</si>
  <si>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</si>
  <si>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</si>
  <si>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</si>
  <si>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</si>
  <si>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</si>
  <si>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</si>
  <si>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</si>
  <si>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</si>
  <si>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</si>
  <si>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</si>
  <si>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</si>
  <si>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</si>
  <si>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</si>
  <si>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</si>
  <si>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</si>
  <si>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</si>
  <si>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</si>
  <si>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</si>
  <si>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</si>
  <si>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</si>
  <si>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</si>
  <si>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</si>
  <si>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</si>
  <si>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</si>
  <si>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</si>
  <si>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</si>
  <si>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</si>
  <si>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</si>
  <si>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</si>
  <si>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</si>
  <si>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</si>
  <si>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</si>
  <si>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</si>
  <si>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</si>
  <si>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</si>
  <si>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</si>
  <si>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</si>
  <si>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</si>
  <si>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</si>
  <si>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</si>
  <si>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</si>
  <si>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</si>
  <si>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</si>
  <si>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</si>
  <si>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</si>
  <si>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</si>
  <si>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</si>
  <si>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</si>
  <si>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</si>
  <si>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</si>
  <si>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</si>
  <si>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</si>
  <si>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</si>
  <si>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</si>
  <si>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</si>
  <si>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</si>
  <si>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</si>
  <si>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</si>
  <si>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</si>
  <si>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</si>
  <si>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</si>
  <si>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</si>
  <si>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</si>
  <si>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</si>
  <si>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</si>
  <si>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</si>
  <si>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</si>
  <si>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</si>
  <si>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</si>
  <si>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</si>
  <si>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</si>
  <si>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</si>
  <si>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</si>
  <si>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</si>
  <si>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</si>
  <si>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</si>
  <si>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</si>
  <si>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</si>
  <si>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</si>
  <si>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</si>
  <si>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</si>
  <si>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</si>
  <si>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</si>
  <si>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</si>
  <si>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</si>
  <si>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</si>
  <si>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</si>
  <si>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</si>
  <si>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</si>
  <si>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</si>
  <si>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</si>
  <si>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</si>
  <si>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</si>
  <si>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</si>
  <si>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</si>
  <si>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</si>
  <si>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</si>
  <si>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</si>
  <si>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</si>
  <si>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</si>
  <si>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</si>
  <si>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</si>
  <si>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</si>
  <si>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</si>
  <si>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</si>
  <si>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</si>
  <si>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</si>
  <si>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</si>
  <si>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</si>
  <si>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</si>
  <si>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</si>
  <si>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</si>
  <si>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</si>
  <si>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</si>
  <si>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</si>
  <si>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</si>
  <si>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</si>
  <si>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</si>
  <si>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</si>
  <si>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</si>
  <si>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</si>
  <si>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</si>
  <si>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</si>
  <si>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</si>
  <si>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</si>
  <si>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</si>
  <si>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</si>
  <si>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</si>
  <si>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</si>
  <si>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</si>
  <si>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</si>
  <si>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</si>
  <si>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</si>
  <si>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</si>
  <si>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</si>
  <si>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</si>
  <si>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</si>
  <si>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</si>
  <si>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</si>
  <si>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</si>
  <si>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</si>
  <si>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</si>
  <si>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</si>
  <si>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</si>
  <si>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</si>
  <si>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</si>
  <si>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</si>
  <si>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</si>
  <si>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</si>
  <si>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</si>
  <si>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</si>
  <si>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</si>
  <si>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</si>
  <si>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</si>
  <si>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</si>
  <si>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</si>
  <si>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</si>
  <si>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</si>
  <si>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</si>
  <si>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</si>
  <si>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</si>
  <si>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</si>
  <si>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</si>
  <si>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</si>
  <si>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</si>
  <si>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</si>
  <si>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</si>
  <si>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</si>
  <si>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</si>
  <si>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</si>
  <si>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</si>
  <si>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</si>
  <si>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</si>
  <si>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</si>
  <si>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</si>
  <si>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</si>
  <si>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</si>
  <si>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</si>
  <si>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</si>
  <si>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</si>
  <si>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</si>
  <si>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</si>
  <si>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</si>
  <si>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</si>
  <si>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</si>
  <si>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</si>
  <si>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</si>
  <si>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</si>
  <si>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</si>
  <si>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</si>
  <si>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</si>
  <si>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</si>
  <si>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</si>
  <si>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</si>
  <si>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</si>
  <si>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</si>
  <si>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</si>
  <si>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</si>
  <si>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</si>
  <si>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</si>
  <si>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</si>
  <si>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</si>
  <si>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</si>
  <si>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</si>
  <si>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</si>
  <si>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</si>
  <si>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</si>
  <si>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</si>
  <si>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</si>
  <si>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</si>
  <si>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</si>
  <si>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</si>
  <si>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</si>
  <si>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</si>
  <si>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</si>
  <si>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</si>
  <si>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</si>
  <si>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</si>
  <si>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</si>
  <si>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</si>
  <si>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</si>
  <si>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</si>
  <si>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</si>
  <si>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</si>
  <si>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</si>
  <si>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</si>
  <si>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</si>
  <si>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</si>
  <si>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</si>
  <si>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</si>
  <si>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</si>
  <si>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</si>
  <si>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</si>
  <si>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</si>
  <si>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</si>
  <si>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</si>
  <si>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</si>
  <si>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</si>
  <si>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</si>
  <si>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</si>
  <si>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</si>
  <si>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</si>
  <si>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</si>
  <si>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</si>
  <si>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</si>
  <si>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</si>
  <si>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</si>
  <si>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</si>
  <si>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</si>
  <si>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</si>
  <si>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</si>
  <si>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</si>
  <si>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</si>
  <si>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</si>
  <si>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</si>
  <si>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</si>
  <si>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</si>
  <si>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</si>
  <si>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</si>
  <si>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</si>
  <si>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</si>
  <si>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</si>
  <si>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</si>
  <si>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</si>
  <si>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</si>
  <si>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</si>
  <si>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</si>
  <si>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</si>
  <si>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</si>
  <si>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</si>
  <si>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</si>
  <si>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</si>
  <si>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</si>
  <si>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</si>
  <si>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</si>
  <si>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</si>
  <si>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</si>
  <si>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</si>
  <si>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</si>
  <si>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</si>
  <si>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</si>
  <si>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</si>
  <si>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</si>
  <si>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</si>
  <si>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</si>
  <si>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</si>
  <si>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</si>
  <si>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</si>
  <si>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</si>
  <si>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</si>
  <si>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</si>
  <si>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</si>
  <si>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</si>
  <si>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</si>
  <si>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</si>
  <si>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</si>
  <si>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</si>
  <si>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</si>
  <si>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</si>
  <si>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</si>
  <si>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</si>
  <si>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</si>
  <si>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</si>
  <si>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</si>
  <si>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</si>
  <si>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</si>
  <si>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</si>
  <si>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</si>
  <si>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</si>
  <si>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</si>
  <si>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</si>
  <si>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</si>
  <si>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</si>
  <si>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</si>
  <si>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</si>
  <si>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</si>
  <si>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</si>
  <si>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</si>
  <si>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</si>
  <si>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</si>
  <si>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</si>
  <si>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</si>
  <si>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</si>
  <si>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</si>
  <si>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</si>
  <si>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</si>
  <si>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</si>
  <si>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</si>
  <si>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</si>
  <si>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</si>
  <si>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</si>
  <si>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</si>
  <si>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</si>
  <si>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</si>
  <si>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</si>
  <si>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</si>
  <si>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</si>
  <si>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</si>
  <si>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</si>
  <si>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</si>
  <si>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</si>
  <si>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</si>
  <si>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</si>
  <si>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</si>
  <si>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</si>
  <si>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</si>
  <si>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</si>
  <si>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</si>
  <si>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</si>
  <si>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</si>
  <si>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</si>
  <si>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</si>
  <si>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</si>
  <si>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</si>
  <si>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</si>
  <si>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</si>
  <si>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</si>
  <si>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</si>
  <si>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</si>
  <si>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</si>
  <si>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</si>
  <si>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</si>
  <si>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</si>
  <si>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</si>
  <si>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</si>
  <si>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</si>
  <si>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</si>
  <si>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</si>
  <si>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</si>
  <si>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</si>
  <si>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</si>
  <si>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</si>
  <si>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</si>
  <si>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</si>
  <si>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</si>
  <si>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</si>
  <si>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</si>
  <si>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</si>
  <si>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</si>
  <si>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</si>
  <si>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</si>
  <si>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</si>
  <si>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</si>
  <si>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</si>
  <si>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</si>
  <si>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</si>
  <si>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</si>
  <si>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</si>
  <si>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</si>
  <si>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</si>
  <si>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</si>
  <si>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</si>
  <si>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</si>
  <si>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</si>
  <si>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</si>
  <si>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</si>
  <si>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</si>
  <si>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</si>
  <si>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</si>
  <si>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</si>
  <si>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</si>
  <si>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</si>
  <si>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</si>
  <si>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</si>
  <si>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</si>
  <si>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</si>
  <si>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</si>
  <si>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</si>
  <si>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</si>
  <si>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</si>
  <si>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</si>
  <si>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</si>
  <si>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</si>
  <si>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</si>
  <si>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</si>
  <si>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</si>
  <si>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</si>
  <si>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</si>
  <si>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</si>
  <si>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</si>
  <si>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</si>
  <si>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</si>
  <si>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</si>
  <si>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</si>
  <si>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</si>
  <si>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</si>
  <si>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</si>
  <si>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</si>
  <si>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</si>
  <si>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</si>
  <si>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</si>
  <si>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</si>
  <si>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</si>
  <si>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</si>
  <si>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</si>
  <si>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</si>
  <si>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</si>
  <si>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</si>
  <si>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</si>
  <si>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</si>
  <si>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</si>
  <si>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</si>
  <si>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</si>
  <si>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</si>
  <si>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</si>
  <si>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</si>
  <si>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</si>
  <si>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</si>
  <si>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</si>
  <si>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</si>
  <si>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</si>
  <si>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</si>
  <si>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</si>
  <si>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</si>
  <si>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</si>
  <si>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</si>
  <si>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</si>
  <si>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</si>
  <si>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</si>
  <si>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</si>
  <si>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</si>
  <si>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</si>
  <si>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</si>
  <si>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</si>
  <si>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</si>
  <si>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</si>
  <si>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</si>
  <si>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</si>
  <si>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</si>
  <si>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</si>
  <si>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</si>
  <si>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</si>
  <si>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</si>
  <si>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</si>
  <si>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</si>
  <si>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</si>
  <si>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</si>
  <si>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</si>
  <si>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</si>
  <si>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</si>
  <si>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</si>
  <si>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</si>
  <si>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</si>
  <si>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</si>
  <si>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</si>
  <si>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</si>
  <si>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</si>
  <si>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</si>
  <si>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</si>
  <si>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</si>
  <si>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</si>
  <si>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</si>
  <si>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</si>
  <si>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</si>
  <si>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</si>
  <si>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</si>
  <si>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</si>
  <si>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</si>
  <si>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</si>
  <si>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</si>
  <si>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</si>
  <si>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</si>
  <si>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</si>
  <si>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</si>
  <si>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</si>
  <si>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</si>
  <si>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</si>
  <si>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</si>
  <si>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</si>
  <si>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</si>
  <si>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</si>
  <si>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</si>
  <si>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</si>
  <si>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</si>
  <si>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</si>
  <si>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</si>
  <si>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</si>
  <si>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</si>
  <si>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</si>
  <si>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</si>
  <si>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</si>
  <si>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</si>
  <si>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</si>
  <si>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</si>
  <si>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</si>
  <si>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</si>
  <si>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</si>
  <si>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</si>
  <si>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</si>
  <si>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</si>
  <si>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</si>
  <si>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</si>
  <si>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</si>
  <si>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</si>
  <si>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</si>
  <si>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</si>
  <si>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</si>
  <si>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</si>
  <si>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</si>
  <si>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</si>
  <si>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</si>
  <si>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</si>
  <si>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</si>
  <si>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</si>
  <si>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</si>
  <si>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</si>
  <si>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</si>
  <si>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</si>
  <si>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</si>
  <si>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</si>
  <si>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</si>
  <si>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</si>
  <si>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</si>
  <si>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</si>
  <si>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</si>
  <si>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</si>
  <si>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</si>
  <si>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</si>
  <si>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</si>
  <si>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</si>
  <si>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</si>
  <si>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</si>
  <si>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</si>
  <si>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</si>
  <si>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</si>
  <si>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</si>
  <si>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</si>
  <si>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</si>
  <si>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</si>
  <si>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</si>
  <si>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</si>
  <si>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</si>
  <si>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</si>
  <si>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</si>
  <si>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</si>
  <si>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</si>
  <si>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</si>
  <si>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</si>
  <si>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</si>
  <si>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</si>
  <si>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</si>
  <si>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</si>
  <si>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</si>
  <si>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</si>
  <si>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</si>
  <si>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</si>
  <si>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</si>
  <si>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</si>
  <si>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</si>
  <si>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</si>
  <si>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</si>
  <si>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</si>
  <si>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</si>
  <si>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</si>
  <si>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</si>
  <si>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</si>
  <si>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</si>
  <si>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</si>
  <si>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</si>
  <si>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</si>
  <si>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</si>
  <si>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</si>
  <si>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</si>
  <si>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</si>
  <si>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</si>
  <si>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</si>
  <si>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</si>
  <si>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</si>
  <si>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</si>
  <si>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</si>
  <si>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</si>
  <si>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</si>
  <si>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</si>
  <si>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</si>
  <si>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</si>
  <si>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</si>
  <si>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</si>
  <si>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</si>
  <si>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</si>
  <si>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</si>
  <si>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</si>
  <si>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</si>
  <si>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</si>
  <si>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</si>
  <si>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</si>
  <si>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</si>
  <si>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</si>
  <si>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</si>
  <si>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</si>
  <si>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</si>
  <si>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</si>
  <si>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</si>
  <si>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</si>
  <si>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</si>
  <si>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</si>
  <si>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</si>
  <si>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</si>
  <si>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</si>
  <si>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</si>
  <si>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</si>
  <si>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</si>
  <si>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</si>
  <si>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</si>
  <si>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</si>
  <si>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</si>
  <si>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</si>
  <si>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</si>
  <si>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</si>
  <si>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</si>
  <si>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</si>
  <si>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</si>
  <si>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</si>
  <si>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</si>
  <si>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</si>
  <si>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</si>
  <si>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</si>
  <si>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</si>
  <si>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</si>
  <si>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</si>
  <si>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</si>
  <si>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</si>
  <si>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</si>
  <si>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</si>
  <si>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</si>
  <si>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</si>
  <si>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</si>
  <si>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</si>
  <si>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</si>
  <si>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</si>
  <si>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</si>
  <si>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</si>
  <si>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</si>
  <si>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</si>
  <si>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</si>
  <si>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</si>
  <si>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</si>
  <si>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</si>
  <si>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</si>
  <si>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</si>
  <si>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</si>
  <si>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</si>
  <si>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</si>
  <si>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</si>
  <si>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</si>
  <si>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</si>
  <si>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</si>
  <si>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</si>
  <si>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</si>
  <si>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</si>
  <si>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</si>
  <si>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</si>
  <si>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</si>
  <si>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</si>
  <si>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</si>
  <si>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</si>
  <si>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</si>
  <si>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</si>
  <si>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</si>
  <si>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</si>
  <si>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</si>
  <si>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</si>
  <si>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</si>
  <si>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</si>
  <si>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</si>
  <si>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</si>
  <si>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</si>
  <si>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</si>
  <si>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</si>
  <si>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</si>
  <si>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</si>
  <si>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</si>
  <si>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</si>
  <si>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</si>
  <si>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</si>
  <si>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</si>
  <si>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</si>
  <si>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</si>
  <si>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</si>
  <si>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</si>
  <si>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</si>
  <si>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</si>
  <si>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</si>
  <si>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</si>
  <si>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</si>
  <si>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</si>
  <si>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</si>
  <si>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</si>
  <si>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</si>
  <si>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</si>
  <si>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</si>
  <si>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</si>
  <si>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</si>
  <si>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</si>
  <si>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</si>
  <si>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</si>
  <si>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</si>
  <si>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</si>
  <si>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</si>
  <si>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</si>
  <si>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</si>
  <si>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</si>
  <si>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</si>
  <si>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</si>
  <si>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</si>
  <si>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</si>
  <si>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</si>
  <si>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</si>
  <si>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</si>
  <si>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</si>
  <si>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</si>
  <si>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</si>
  <si>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</si>
  <si>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</si>
  <si>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</si>
  <si>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</si>
  <si>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</si>
  <si>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</si>
  <si>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</si>
  <si>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</si>
  <si>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</si>
  <si>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</si>
  <si>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</si>
  <si>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</si>
  <si>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</si>
  <si>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</si>
  <si>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</si>
  <si>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</si>
  <si>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</si>
  <si>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</si>
  <si>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</si>
  <si>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</si>
  <si>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</si>
  <si>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</si>
  <si>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</si>
  <si>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</si>
  <si>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</si>
  <si>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</si>
  <si>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</si>
  <si>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</si>
  <si>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</si>
  <si>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</si>
  <si>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</si>
  <si>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</si>
  <si>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</si>
  <si>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</si>
  <si>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</si>
  <si>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</si>
  <si>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</si>
  <si>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</si>
  <si>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</si>
  <si>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</si>
  <si>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</si>
  <si>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</si>
  <si>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</si>
  <si>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</si>
  <si>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</si>
  <si>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</si>
  <si>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</si>
  <si>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</si>
  <si>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</si>
  <si>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</si>
  <si>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</si>
  <si>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</si>
  <si>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</si>
  <si>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</si>
  <si>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</si>
  <si>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</si>
  <si>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</si>
  <si>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</si>
  <si>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</si>
  <si>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</si>
  <si>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</si>
  <si>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</si>
  <si>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</si>
  <si>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</si>
  <si>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</si>
  <si>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</si>
  <si>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</si>
  <si>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</si>
  <si>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</si>
  <si>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</si>
  <si>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</si>
  <si>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</si>
  <si>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</si>
  <si>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</si>
  <si>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</si>
  <si>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</si>
  <si>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</si>
  <si>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</si>
  <si>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</si>
  <si>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</si>
  <si>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</si>
  <si>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</si>
  <si>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</si>
  <si>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</si>
  <si>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</si>
  <si>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</si>
  <si>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</si>
  <si>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</si>
  <si>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</si>
  <si>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</si>
  <si>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</si>
  <si>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</si>
  <si>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</si>
  <si>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</si>
  <si>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</si>
  <si>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</si>
  <si>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</si>
  <si>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</si>
  <si>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</si>
  <si>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</si>
  <si>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</si>
  <si>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</si>
  <si>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</si>
  <si>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</si>
  <si>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</si>
  <si>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</si>
  <si>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</si>
  <si>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</si>
  <si>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</si>
  <si>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</si>
  <si>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</si>
  <si>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</si>
  <si>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</si>
  <si>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</si>
  <si>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</si>
  <si>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</si>
  <si>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</si>
  <si>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</si>
  <si>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</si>
  <si>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</si>
  <si>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</si>
  <si>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</si>
  <si>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</si>
  <si>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</si>
  <si>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</si>
  <si>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</si>
  <si>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</si>
  <si>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</si>
  <si>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</si>
  <si>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</si>
  <si>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</si>
  <si>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</si>
  <si>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</si>
  <si>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</si>
  <si>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</si>
  <si>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</si>
  <si>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</si>
  <si>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</si>
  <si>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</si>
  <si>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</si>
  <si>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</si>
  <si>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</si>
  <si>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</si>
  <si>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</si>
  <si>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</si>
  <si>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</si>
  <si>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</si>
  <si>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</si>
  <si>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</si>
  <si>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</si>
  <si>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</si>
  <si>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</si>
  <si>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</si>
  <si>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</si>
  <si>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</si>
  <si>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</si>
  <si>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</si>
  <si>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</si>
  <si>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</si>
  <si>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</si>
  <si>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</si>
  <si>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</si>
  <si>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</si>
  <si>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</si>
  <si>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</si>
  <si>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</si>
  <si>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</si>
  <si>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</si>
  <si>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</si>
  <si>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</si>
  <si>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</si>
  <si>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</si>
  <si>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</si>
  <si>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</si>
  <si>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</si>
  <si>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</si>
  <si>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</si>
  <si>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</si>
  <si>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</si>
  <si>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</si>
  <si>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</si>
  <si>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</si>
  <si>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</si>
  <si>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</si>
  <si>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</si>
  <si>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</si>
  <si>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</si>
  <si>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</si>
  <si>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</si>
  <si>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</si>
  <si>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</si>
  <si>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</si>
  <si>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</si>
  <si>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</si>
  <si>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</si>
  <si>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</si>
  <si>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</si>
  <si>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</si>
  <si>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</si>
  <si>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</si>
  <si>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</si>
  <si>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</si>
  <si>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</si>
  <si>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</si>
  <si>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</si>
  <si>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</si>
  <si>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</si>
  <si>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</si>
  <si>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</si>
  <si>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</si>
  <si>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</si>
  <si>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</si>
  <si>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</si>
  <si>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</si>
  <si>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</si>
  <si>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</si>
  <si>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</si>
  <si>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</si>
  <si>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</si>
  <si>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</si>
  <si>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</si>
  <si>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</si>
  <si>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</si>
  <si>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</si>
  <si>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</si>
  <si>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</si>
  <si>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</si>
  <si>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</si>
  <si>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</si>
  <si>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</si>
  <si>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</si>
  <si>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</si>
  <si>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</si>
  <si>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</si>
  <si>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</si>
  <si>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</si>
  <si>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</si>
  <si>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</si>
  <si>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</si>
  <si>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</si>
  <si>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</si>
  <si>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</si>
  <si>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</si>
  <si>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</si>
  <si>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</si>
  <si>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</si>
  <si>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</si>
  <si>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</si>
  <si>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</si>
  <si>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</si>
  <si>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</si>
  <si>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</si>
  <si>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</si>
  <si>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</si>
  <si>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</si>
  <si>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</si>
  <si>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</si>
  <si>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</si>
  <si>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</si>
  <si>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</si>
  <si>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</si>
  <si>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</si>
  <si>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</si>
  <si>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</si>
  <si>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</si>
  <si>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</si>
  <si>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</si>
  <si>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</si>
  <si>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</si>
  <si>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</si>
  <si>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</si>
  <si>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</si>
  <si>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</si>
  <si>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</si>
  <si>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</si>
  <si>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</si>
  <si>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</si>
  <si>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</si>
  <si>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</si>
  <si>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</si>
  <si>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</si>
  <si>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</si>
  <si>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</si>
  <si>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</si>
  <si>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</si>
  <si>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</si>
  <si>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</si>
  <si>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</si>
  <si>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</si>
  <si>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</si>
  <si>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</si>
  <si>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</si>
  <si>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</si>
  <si>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</si>
  <si>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</si>
  <si>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</si>
  <si>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</si>
  <si>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</si>
  <si>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</si>
  <si>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</si>
  <si>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</si>
  <si>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</si>
  <si>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</si>
  <si>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</si>
  <si>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</si>
  <si>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</si>
  <si>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</si>
  <si>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</si>
  <si>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</si>
  <si>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</si>
  <si>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</si>
  <si>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</si>
  <si>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</si>
  <si>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</si>
  <si>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</si>
  <si>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</si>
  <si>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</si>
  <si>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</si>
  <si>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</si>
  <si>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</si>
  <si>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</si>
  <si>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</si>
  <si>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</si>
  <si>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</si>
  <si>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</si>
  <si>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</si>
  <si>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</si>
  <si>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</si>
  <si>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</si>
  <si>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</si>
  <si>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</si>
  <si>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</si>
  <si>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</si>
  <si>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</si>
  <si>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</si>
  <si>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</si>
  <si>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</si>
  <si>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</si>
  <si>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</si>
  <si>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</si>
  <si>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</si>
  <si>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</si>
  <si>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</si>
  <si>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</si>
  <si>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</si>
  <si>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</si>
  <si>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</si>
  <si>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</si>
  <si>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</si>
  <si>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</si>
  <si>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</si>
  <si>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</si>
  <si>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</si>
  <si>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</si>
  <si>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</si>
  <si>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</si>
  <si>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</si>
  <si>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</si>
  <si>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</si>
  <si>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</si>
  <si>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</si>
  <si>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</si>
  <si>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</si>
  <si>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</si>
  <si>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</si>
  <si>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</si>
  <si>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</si>
  <si>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</si>
  <si>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</si>
  <si>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</si>
  <si>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</si>
  <si>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</si>
  <si>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</si>
  <si>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</si>
  <si>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</si>
  <si>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</si>
  <si>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</si>
  <si>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</si>
  <si>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</si>
  <si>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</si>
  <si>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</si>
  <si>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</si>
  <si>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</si>
  <si>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</si>
  <si>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</si>
  <si>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</si>
  <si>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</si>
  <si>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</si>
  <si>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</si>
  <si>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</si>
  <si>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</si>
  <si>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</si>
  <si>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</si>
  <si>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</si>
  <si>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</si>
  <si>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</si>
  <si>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</si>
  <si>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</si>
  <si>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</si>
  <si>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</si>
  <si>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</si>
  <si>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</si>
  <si>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</si>
  <si>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</si>
  <si>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</si>
  <si>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</si>
  <si>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</si>
  <si>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</si>
  <si>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</si>
  <si>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</si>
  <si>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</si>
  <si>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</si>
  <si>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</si>
  <si>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</si>
  <si>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</si>
  <si>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</si>
  <si>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</si>
  <si>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</si>
  <si>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</si>
  <si>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</si>
  <si>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</si>
  <si>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</si>
  <si>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</si>
  <si>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</si>
  <si>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</si>
  <si>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</si>
  <si>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</si>
  <si>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</si>
  <si>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</si>
  <si>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</si>
  <si>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</si>
  <si>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</si>
  <si>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</si>
  <si>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</si>
  <si>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</si>
  <si>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</si>
  <si>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</si>
  <si>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</si>
  <si>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</si>
  <si>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</si>
  <si>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</si>
  <si>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</si>
  <si>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</si>
  <si>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</si>
  <si>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</si>
  <si>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</si>
  <si>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</si>
  <si>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</si>
  <si>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</si>
  <si>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</si>
  <si>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</si>
  <si>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</si>
  <si>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</si>
  <si>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</si>
  <si>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</si>
  <si>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</si>
  <si>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</si>
  <si>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</si>
  <si>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</si>
  <si>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</si>
  <si>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</si>
  <si>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</si>
  <si>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</si>
  <si>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</si>
  <si>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</si>
  <si>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</si>
  <si>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</si>
  <si>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</si>
  <si>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</si>
  <si>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</si>
  <si>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</si>
  <si>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</si>
  <si>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</si>
  <si>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</si>
  <si>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</si>
  <si>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</si>
  <si>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</si>
  <si>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</si>
  <si>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</si>
  <si>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</si>
  <si>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</si>
  <si>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</si>
  <si>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</si>
  <si>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</si>
  <si>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</si>
  <si>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</si>
  <si>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</si>
  <si>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</si>
  <si>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</si>
  <si>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</si>
  <si>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</si>
  <si>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</si>
  <si>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</si>
  <si>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</si>
  <si>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</si>
  <si>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</si>
  <si>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</si>
  <si>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</si>
  <si>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</si>
  <si>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</si>
  <si>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</si>
  <si>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</si>
  <si>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</si>
  <si>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</si>
  <si>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</si>
  <si>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</si>
  <si>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</si>
  <si>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</si>
  <si>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</si>
  <si>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</si>
  <si>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</si>
  <si>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</si>
  <si>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</si>
  <si>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</si>
  <si>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</si>
  <si>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</si>
  <si>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</si>
  <si>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</si>
  <si>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</si>
  <si>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</si>
  <si>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</si>
  <si>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</si>
  <si>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</si>
  <si>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</si>
  <si>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</si>
  <si>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</si>
  <si>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</si>
  <si>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</si>
  <si>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</si>
  <si>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</si>
  <si>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</si>
  <si>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</si>
  <si>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</si>
  <si>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</si>
  <si>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</si>
  <si>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</si>
  <si>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</si>
  <si>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</si>
  <si>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</si>
  <si>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</si>
  <si>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</si>
  <si>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</si>
  <si>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</si>
  <si>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</si>
  <si>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</si>
  <si>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</si>
  <si>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</si>
  <si>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</si>
  <si>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</si>
  <si>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</si>
  <si>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</si>
  <si>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</si>
  <si>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</si>
  <si>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</si>
  <si>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</si>
  <si>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</si>
  <si>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</si>
  <si>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</si>
  <si>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</si>
  <si>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</si>
  <si>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</si>
  <si>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</si>
  <si>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</si>
  <si>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</si>
  <si>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</si>
  <si>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</si>
  <si>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</si>
  <si>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</si>
  <si>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</si>
  <si>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</si>
  <si>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</si>
  <si>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</si>
  <si>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</si>
  <si>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</si>
  <si>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</si>
  <si>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</si>
  <si>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</si>
  <si>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</si>
  <si>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</si>
  <si>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</si>
  <si>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</si>
  <si>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</si>
  <si>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</si>
  <si>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</si>
  <si>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</si>
  <si>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</si>
  <si>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</si>
  <si>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</si>
  <si>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</si>
  <si>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</si>
  <si>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</si>
  <si>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</si>
  <si>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</si>
  <si>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</si>
  <si>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</si>
  <si>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</si>
  <si>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</si>
  <si>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</si>
  <si>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</si>
  <si>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</si>
  <si>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</si>
  <si>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</si>
  <si>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</si>
  <si>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</si>
  <si>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</si>
  <si>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</si>
  <si>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</si>
  <si>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</si>
  <si>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</si>
  <si>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</si>
  <si>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</si>
  <si>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</si>
  <si>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</si>
  <si>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</si>
  <si>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</si>
  <si>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</si>
  <si>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</si>
  <si>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</si>
  <si>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</si>
  <si>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</si>
  <si>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</si>
  <si>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</si>
  <si>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</si>
  <si>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</si>
  <si>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</si>
  <si>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</si>
  <si>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</si>
  <si>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</si>
  <si>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</si>
  <si>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</si>
  <si>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</si>
  <si>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</si>
  <si>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</si>
  <si>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</si>
  <si>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</si>
  <si>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</si>
  <si>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</si>
  <si>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</si>
  <si>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</si>
  <si>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</si>
  <si>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</si>
  <si>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</si>
  <si>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</si>
  <si>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</si>
  <si>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</si>
  <si>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</si>
  <si>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</si>
  <si>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</si>
  <si>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</si>
  <si>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</si>
  <si>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</si>
  <si>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</si>
  <si>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</si>
  <si>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</si>
  <si>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</si>
  <si>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</si>
  <si>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</si>
  <si>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</si>
  <si>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</si>
  <si>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</si>
  <si>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</si>
  <si>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</si>
  <si>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</si>
  <si>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</si>
  <si>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</si>
  <si>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</si>
  <si>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</si>
  <si>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</si>
  <si>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</si>
  <si>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</si>
  <si>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</si>
  <si>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</si>
  <si>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</si>
  <si>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</si>
  <si>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</si>
  <si>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</si>
  <si>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</si>
  <si>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</si>
  <si>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</si>
  <si>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</si>
  <si>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</si>
  <si>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</si>
  <si>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</si>
  <si>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</si>
  <si>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</si>
  <si>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</si>
  <si>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</si>
  <si>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</si>
  <si>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</si>
  <si>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</si>
  <si>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</si>
  <si>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</si>
  <si>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</si>
  <si>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</si>
  <si>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</si>
  <si>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</si>
  <si>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</si>
  <si>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</si>
  <si>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</si>
  <si>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</si>
  <si>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</si>
  <si>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</si>
  <si>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</si>
  <si>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</si>
  <si>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</si>
  <si>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</si>
  <si>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</si>
  <si>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</si>
  <si>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</si>
  <si>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</si>
  <si>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</si>
  <si>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</si>
  <si>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</si>
  <si>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</si>
  <si>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</si>
  <si>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</si>
  <si>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</si>
  <si>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</si>
  <si>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</si>
  <si>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</si>
  <si>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</si>
  <si>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</si>
  <si>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</si>
  <si>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</si>
  <si>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</si>
  <si>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</si>
  <si>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</si>
  <si>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</si>
  <si>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</si>
  <si>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</si>
  <si>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</si>
  <si>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</si>
  <si>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</si>
  <si>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</si>
  <si>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</si>
  <si>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</si>
  <si>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</si>
  <si>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</si>
  <si>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</si>
  <si>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</si>
  <si>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</si>
  <si>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</si>
  <si>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</si>
  <si>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</si>
  <si>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</si>
  <si>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</si>
  <si>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</si>
  <si>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</si>
  <si>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</si>
  <si>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</si>
  <si>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</si>
  <si>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</si>
  <si>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</si>
  <si>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</si>
  <si>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</si>
  <si>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</si>
  <si>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</si>
  <si>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</si>
  <si>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</si>
  <si>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</si>
  <si>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</si>
  <si>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</si>
  <si>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</si>
  <si>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</si>
  <si>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</si>
  <si>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</si>
  <si>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</si>
  <si>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</si>
  <si>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</si>
  <si>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</si>
  <si>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</si>
  <si>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</si>
  <si>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</si>
  <si>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</si>
  <si>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</si>
  <si>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</si>
  <si>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</si>
  <si>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</si>
  <si>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</si>
  <si>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</si>
  <si>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</si>
  <si>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</si>
  <si>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</si>
  <si>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</si>
  <si>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</si>
  <si>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</si>
  <si>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</si>
  <si>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</si>
  <si>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</si>
  <si>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</si>
  <si>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</si>
  <si>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</si>
  <si>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</si>
  <si>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</si>
  <si>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</si>
  <si>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</si>
  <si>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</si>
  <si>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</si>
  <si>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</si>
  <si>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</si>
  <si>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</si>
  <si>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</si>
  <si>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</si>
  <si>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</si>
  <si>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</si>
  <si>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</si>
  <si>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</si>
  <si>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</si>
  <si>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</si>
  <si>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</si>
  <si>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</si>
  <si>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</si>
  <si>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</si>
  <si>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</si>
  <si>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</si>
  <si>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</si>
  <si>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</si>
  <si>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</si>
  <si>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</si>
  <si>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</si>
  <si>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</si>
  <si>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</si>
  <si>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</si>
  <si>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</si>
  <si>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</si>
  <si>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</si>
  <si>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</si>
  <si>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</si>
  <si>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</si>
  <si>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</si>
  <si>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</si>
  <si>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</si>
  <si>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</si>
  <si>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</si>
  <si>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</si>
  <si>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</si>
  <si>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</si>
  <si>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</si>
  <si>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</si>
  <si>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</si>
  <si>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</si>
  <si>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</si>
  <si>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</si>
  <si>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</si>
  <si>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</si>
  <si>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</si>
  <si>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</si>
  <si>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</si>
  <si>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</si>
  <si>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</si>
  <si>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</si>
  <si>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</si>
  <si>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</si>
  <si>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</si>
  <si>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</si>
  <si>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</si>
  <si>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</si>
  <si>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</si>
  <si>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</si>
  <si>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</si>
  <si>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</si>
  <si>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</si>
  <si>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</si>
  <si>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</si>
  <si>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</si>
  <si>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</si>
  <si>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</si>
  <si>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</si>
  <si>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</si>
  <si>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</si>
  <si>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</si>
  <si>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</si>
  <si>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</si>
  <si>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</si>
  <si>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</si>
  <si>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</si>
  <si>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</si>
  <si>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</si>
  <si>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</si>
  <si>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</si>
  <si>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</si>
  <si>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</si>
  <si>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</si>
  <si>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</si>
  <si>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</si>
  <si>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</si>
  <si>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</si>
  <si>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</si>
  <si>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</si>
  <si>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</si>
  <si>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</si>
  <si>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</si>
  <si>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</si>
  <si>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</si>
  <si>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</si>
  <si>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</si>
  <si>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</si>
  <si>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</si>
  <si>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</si>
  <si>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</si>
  <si>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</si>
  <si>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</si>
  <si>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</si>
  <si>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</si>
  <si>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</si>
  <si>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</si>
  <si>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</si>
  <si>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</si>
  <si>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</si>
  <si>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</si>
  <si>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</si>
  <si>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</si>
  <si>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</si>
  <si>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</si>
  <si>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</si>
  <si>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</si>
  <si>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</si>
  <si>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</si>
  <si>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</si>
  <si>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</si>
  <si>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</si>
  <si>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</si>
  <si>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</si>
  <si>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</si>
  <si>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</si>
  <si>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</si>
  <si>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</si>
  <si>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</si>
  <si>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</si>
  <si>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</si>
  <si>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</si>
  <si>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</si>
  <si>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</si>
  <si>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</si>
  <si>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</si>
  <si>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</si>
  <si>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</si>
  <si>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</si>
  <si>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</si>
  <si>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</si>
  <si>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</si>
  <si>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</si>
  <si>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</si>
  <si>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</si>
  <si>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</si>
  <si>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</si>
  <si>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</si>
  <si>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</si>
  <si>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</si>
  <si>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</si>
  <si>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</si>
  <si>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</si>
  <si>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</si>
  <si>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</si>
  <si>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</si>
  <si>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</si>
  <si>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</si>
  <si>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</si>
  <si>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</si>
  <si>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</si>
  <si>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</si>
  <si>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</si>
  <si>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</si>
  <si>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</si>
  <si>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</si>
  <si>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</si>
  <si>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</si>
  <si>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</si>
  <si>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</si>
  <si>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</si>
  <si>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</si>
  <si>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</si>
  <si>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</si>
  <si>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</si>
  <si>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</si>
  <si>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</si>
  <si>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</si>
  <si>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</si>
  <si>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</si>
  <si>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</si>
  <si>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</si>
  <si>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</si>
  <si>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</si>
  <si>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</si>
  <si>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</si>
  <si>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</si>
  <si>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</si>
  <si>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</si>
  <si>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</si>
  <si>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</si>
  <si>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</si>
  <si>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</si>
  <si>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</si>
  <si>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</si>
  <si>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</si>
  <si>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</si>
  <si>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</si>
  <si>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</si>
  <si>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</si>
  <si>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</si>
  <si>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</si>
  <si>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</si>
  <si>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</si>
  <si>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</si>
  <si>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</si>
  <si>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</si>
  <si>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</si>
  <si>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</si>
  <si>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</si>
  <si>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</si>
  <si>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</si>
  <si>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</si>
  <si>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</si>
  <si>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</si>
  <si>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</si>
  <si>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</si>
  <si>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</si>
  <si>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</si>
  <si>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</si>
  <si>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</si>
  <si>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</si>
  <si>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</si>
  <si>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</si>
  <si>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</si>
  <si>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</si>
  <si>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</si>
  <si>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</si>
  <si>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</si>
  <si>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</si>
  <si>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</si>
  <si>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</si>
  <si>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</si>
  <si>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</si>
  <si>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</si>
  <si>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</si>
  <si>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</si>
  <si>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</si>
  <si>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</si>
  <si>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</si>
  <si>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</si>
  <si>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</si>
  <si>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</si>
  <si>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</si>
  <si>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</si>
  <si>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</si>
  <si>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</si>
  <si>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</si>
  <si>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</si>
  <si>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</si>
  <si>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</si>
  <si>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</si>
  <si>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</si>
  <si>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</si>
  <si>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</si>
  <si>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</si>
  <si>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</si>
  <si>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</si>
  <si>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</si>
  <si>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</si>
  <si>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</si>
  <si>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</si>
  <si>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</si>
  <si>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</si>
  <si>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</si>
  <si>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</si>
  <si>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</si>
  <si>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</si>
  <si>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</si>
  <si>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</si>
  <si>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</si>
  <si>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</si>
  <si>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</si>
  <si>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</si>
  <si>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</si>
  <si>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</si>
  <si>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</si>
  <si>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</si>
  <si>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</si>
  <si>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</si>
  <si>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</si>
  <si>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</si>
  <si>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</si>
  <si>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</si>
  <si>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</si>
  <si>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</si>
  <si>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</si>
  <si>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</si>
  <si>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</si>
  <si>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</si>
  <si>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</si>
  <si>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</si>
  <si>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</si>
  <si>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</si>
  <si>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</si>
  <si>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</si>
  <si>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</si>
  <si>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</si>
  <si>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</si>
  <si>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</si>
  <si>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</si>
  <si>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</si>
  <si>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</si>
  <si>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</si>
  <si>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</si>
  <si>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</si>
  <si>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</si>
  <si>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</si>
  <si>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</si>
  <si>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</si>
  <si>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</si>
  <si>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</si>
  <si>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</si>
  <si>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</si>
  <si>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</si>
  <si>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</si>
  <si>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</si>
  <si>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</si>
  <si>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</si>
  <si>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</si>
  <si>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</si>
  <si>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</si>
  <si>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</si>
  <si>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</si>
  <si>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</si>
  <si>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</si>
  <si>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</si>
  <si>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</si>
  <si>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</si>
  <si>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</si>
  <si>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</si>
  <si>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</si>
  <si>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</si>
  <si>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</si>
  <si>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</si>
  <si>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</si>
  <si>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</si>
  <si>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</si>
  <si>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</si>
  <si>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</si>
  <si>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</si>
  <si>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</si>
  <si>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</si>
  <si>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</si>
  <si>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</si>
  <si>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</si>
  <si>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</si>
  <si>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</si>
  <si>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</si>
  <si>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</si>
  <si>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</si>
  <si>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</si>
  <si>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</si>
  <si>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</si>
  <si>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</si>
  <si>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</si>
  <si>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</si>
  <si>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</si>
  <si>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</si>
  <si>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</si>
  <si>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</si>
  <si>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</si>
  <si>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</si>
  <si>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</si>
  <si>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</si>
  <si>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</si>
  <si>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</si>
  <si>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</si>
  <si>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</si>
  <si>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</si>
  <si>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</si>
  <si>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</si>
  <si>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</si>
  <si>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</si>
  <si>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</si>
  <si>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</si>
  <si>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</si>
  <si>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</si>
  <si>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</si>
  <si>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</si>
  <si>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</si>
  <si>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</si>
  <si>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</si>
  <si>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</si>
  <si>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</si>
  <si>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</si>
  <si>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</si>
  <si>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</si>
  <si>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</si>
  <si>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</si>
  <si>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</si>
  <si>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</si>
  <si>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</si>
  <si>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</si>
  <si>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</si>
  <si>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</si>
  <si>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</si>
  <si>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</si>
  <si>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</si>
  <si>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</si>
  <si>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</si>
  <si>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</si>
  <si>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</si>
  <si>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</si>
  <si>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</si>
  <si>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</si>
  <si>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</si>
  <si>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</si>
  <si>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</si>
  <si>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</si>
  <si>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</si>
  <si>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</si>
  <si>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</si>
  <si>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</si>
  <si>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</si>
  <si>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</si>
  <si>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</si>
  <si>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</si>
  <si>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</si>
  <si>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</si>
  <si>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</si>
  <si>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</si>
  <si>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</si>
  <si>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</si>
  <si>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</si>
  <si>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</si>
  <si>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</si>
  <si>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</si>
  <si>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</si>
  <si>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</si>
  <si>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</si>
  <si>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</si>
  <si>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</si>
  <si>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</si>
  <si>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</si>
  <si>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</si>
  <si>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</si>
  <si>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</si>
  <si>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</si>
  <si>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</si>
  <si>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</si>
  <si>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</si>
  <si>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</si>
  <si>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</si>
  <si>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</si>
  <si>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</si>
  <si>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</si>
  <si>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</si>
  <si>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</si>
  <si>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</si>
  <si>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</si>
  <si>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</si>
  <si>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</si>
  <si>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</si>
  <si>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</si>
  <si>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</si>
  <si>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</si>
  <si>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</si>
  <si>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</si>
  <si>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</si>
  <si>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</si>
  <si>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</si>
  <si>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</si>
  <si>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</si>
  <si>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</si>
  <si>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</si>
  <si>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</si>
  <si>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</si>
  <si>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</si>
  <si>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</si>
  <si>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</si>
  <si>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</si>
  <si>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</si>
  <si>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</si>
  <si>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</si>
  <si>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</si>
  <si>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</si>
  <si>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</si>
  <si>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</si>
  <si>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</si>
  <si>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</si>
  <si>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</si>
  <si>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</si>
  <si>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</si>
  <si>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</si>
  <si>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</si>
  <si>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</si>
  <si>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</si>
  <si>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</si>
  <si>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</si>
  <si>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</si>
  <si>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</si>
  <si>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</si>
  <si>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</si>
  <si>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</si>
  <si>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</si>
  <si>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</si>
  <si>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</si>
  <si>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</si>
  <si>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</si>
  <si>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</si>
  <si>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</si>
  <si>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</si>
  <si>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</si>
  <si>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</si>
  <si>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</si>
  <si>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</si>
  <si>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</si>
  <si>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</si>
  <si>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</si>
  <si>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</si>
  <si>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</si>
  <si>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</si>
  <si>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</si>
  <si>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</si>
  <si>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</si>
  <si>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</si>
  <si>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</si>
  <si>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</si>
  <si>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</si>
  <si>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</si>
  <si>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</si>
  <si>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</si>
  <si>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</si>
  <si>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</si>
  <si>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</si>
  <si>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</si>
  <si>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</si>
  <si>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</si>
  <si>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</si>
  <si>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</si>
  <si>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</si>
  <si>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</si>
  <si>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</si>
  <si>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</si>
  <si>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</si>
  <si>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</si>
  <si>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</si>
  <si>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</si>
  <si>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</si>
  <si>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</si>
  <si>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</si>
  <si>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</si>
  <si>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</si>
  <si>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</si>
  <si>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</si>
  <si>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</si>
  <si>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</si>
  <si>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</si>
  <si>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</si>
  <si>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</si>
  <si>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</si>
  <si>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</si>
  <si>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</si>
  <si>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</si>
  <si>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</si>
  <si>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</si>
  <si>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</si>
  <si>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</si>
  <si>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</si>
  <si>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</si>
  <si>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</si>
  <si>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</si>
  <si>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</si>
  <si>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</si>
  <si>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</si>
  <si>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</si>
  <si>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</si>
  <si>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</si>
  <si>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</si>
  <si>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</si>
  <si>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</si>
  <si>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</si>
  <si>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</si>
  <si>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</si>
  <si>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</si>
  <si>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</si>
  <si>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</si>
  <si>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</si>
  <si>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</si>
  <si>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</si>
  <si>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</si>
  <si>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</si>
  <si>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</si>
  <si>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</si>
  <si>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</si>
  <si>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</si>
  <si>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</si>
  <si>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</si>
  <si>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</si>
  <si>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</si>
  <si>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</si>
  <si>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</si>
  <si>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</si>
  <si>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</si>
  <si>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</si>
  <si>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</si>
  <si>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</si>
  <si>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</si>
  <si>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</si>
  <si>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</si>
  <si>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</si>
  <si>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</si>
  <si>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</si>
  <si>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</si>
  <si>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</si>
  <si>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</si>
  <si>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</si>
  <si>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</si>
  <si>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</si>
  <si>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</si>
  <si>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</si>
  <si>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</si>
  <si>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</si>
  <si>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</si>
  <si>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</si>
  <si>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</si>
  <si>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</si>
  <si>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</si>
  <si>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</si>
  <si>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</si>
  <si>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</si>
  <si>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</si>
  <si>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</si>
  <si>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</si>
  <si>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</si>
  <si>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</si>
  <si>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</si>
  <si>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</si>
  <si>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</si>
  <si>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</si>
  <si>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</si>
  <si>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</si>
  <si>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</si>
  <si>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</si>
  <si>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</si>
  <si>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</si>
  <si>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</si>
  <si>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</si>
  <si>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</si>
  <si>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</si>
  <si>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</si>
  <si>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</si>
  <si>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</si>
  <si>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</si>
  <si>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</si>
  <si>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</si>
  <si>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</si>
  <si>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</si>
  <si>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</si>
  <si>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</si>
  <si>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</si>
  <si>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</si>
  <si>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</si>
  <si>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</si>
  <si>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</si>
  <si>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</si>
  <si>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</si>
  <si>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</si>
  <si>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</si>
  <si>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</si>
  <si>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</si>
  <si>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</si>
  <si>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</si>
  <si>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</si>
  <si>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</si>
  <si>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</si>
  <si>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</si>
  <si>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</si>
  <si>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</si>
  <si>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</si>
  <si>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</si>
  <si>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</si>
  <si>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</si>
  <si>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</si>
  <si>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</si>
  <si>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</si>
  <si>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</si>
  <si>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</si>
  <si>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</si>
  <si>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</si>
  <si>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</si>
  <si>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</si>
  <si>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</si>
  <si>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</si>
  <si>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</si>
  <si>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</si>
  <si>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</si>
  <si>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</si>
  <si>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</si>
  <si>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</si>
  <si>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</si>
  <si>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</si>
  <si>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</si>
  <si>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</si>
  <si>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</si>
  <si>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</si>
  <si>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</si>
  <si>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</si>
  <si>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</si>
  <si>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</si>
  <si>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</si>
  <si>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</si>
  <si>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</si>
  <si>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</si>
  <si>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</si>
  <si>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</si>
  <si>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</si>
  <si>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</si>
  <si>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</si>
  <si>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</si>
  <si>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</si>
  <si>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</si>
  <si>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</si>
  <si>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</si>
  <si>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</si>
  <si>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</si>
  <si>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</si>
  <si>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</si>
  <si>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</si>
  <si>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</si>
  <si>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</si>
  <si>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</si>
  <si>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</si>
  <si>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</si>
  <si>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</si>
  <si>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</si>
  <si>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</si>
  <si>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</si>
  <si>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</si>
  <si>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</si>
  <si>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</si>
  <si>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</si>
  <si>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</si>
  <si>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</si>
  <si>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</si>
  <si>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</si>
  <si>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</si>
  <si>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</si>
  <si>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</si>
  <si>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</si>
  <si>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</si>
  <si>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</si>
  <si>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</si>
  <si>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</si>
  <si>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</si>
  <si>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</si>
  <si>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</si>
  <si>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</si>
  <si>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</si>
  <si>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</si>
  <si>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</si>
  <si>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</si>
  <si>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</si>
  <si>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</si>
  <si>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</si>
  <si>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</si>
  <si>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</si>
  <si>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</si>
  <si>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</si>
  <si>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</si>
  <si>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</si>
  <si>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</si>
  <si>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</si>
  <si>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</si>
  <si>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</si>
  <si>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</si>
  <si>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</si>
  <si>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</si>
  <si>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</si>
  <si>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</si>
  <si>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</si>
  <si>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</si>
  <si>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</si>
  <si>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</si>
  <si>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</si>
  <si>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</si>
  <si>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</si>
  <si>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</si>
  <si>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</si>
  <si>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</si>
  <si>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</si>
  <si>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</si>
  <si>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</si>
  <si>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</si>
  <si>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</si>
  <si>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</si>
  <si>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</si>
  <si>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</si>
  <si>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</si>
  <si>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</si>
  <si>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</si>
  <si>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</si>
  <si>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</si>
  <si>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</si>
  <si>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</si>
  <si>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</si>
  <si>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</si>
  <si>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</si>
  <si>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</si>
  <si>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</si>
  <si>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</si>
  <si>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</si>
  <si>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</si>
  <si>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</si>
  <si>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</si>
  <si>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</si>
  <si>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</si>
  <si>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</si>
  <si>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</si>
  <si>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</si>
  <si>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</si>
  <si>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</si>
  <si>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</si>
  <si>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</si>
  <si>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</si>
  <si>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</si>
  <si>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</si>
  <si>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</si>
  <si>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</si>
  <si>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</si>
  <si>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</si>
  <si>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</si>
  <si>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</si>
  <si>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</si>
  <si>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</si>
  <si>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</si>
  <si>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</si>
  <si>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</si>
  <si>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</si>
  <si>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</si>
  <si>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</si>
  <si>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</si>
  <si>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</si>
  <si>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</si>
  <si>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</si>
  <si>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</si>
  <si>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</si>
  <si>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</si>
  <si>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</si>
  <si>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</si>
  <si>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</si>
  <si>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</si>
  <si>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</si>
  <si>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</si>
  <si>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</si>
  <si>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</si>
  <si>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</si>
  <si>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</si>
  <si>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</si>
  <si>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</si>
  <si>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</si>
  <si>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</si>
  <si>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</si>
  <si>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</si>
  <si>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</si>
  <si>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</si>
  <si>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</si>
  <si>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</si>
  <si>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</si>
  <si>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</si>
  <si>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</si>
  <si>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</si>
  <si>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</si>
  <si>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</si>
  <si>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</si>
  <si>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</si>
  <si>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</si>
  <si>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</si>
  <si>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</si>
  <si>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</si>
  <si>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</si>
  <si>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</si>
  <si>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</si>
  <si>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</si>
  <si>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</si>
  <si>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</si>
  <si>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</si>
  <si>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</si>
  <si>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</si>
  <si>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</si>
  <si>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</si>
  <si>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</si>
  <si>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</si>
  <si>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</si>
  <si>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</si>
  <si>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</si>
  <si>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</si>
  <si>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</si>
  <si>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</si>
  <si>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</si>
  <si>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</si>
  <si>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</si>
  <si>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</si>
  <si>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</si>
  <si>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</si>
  <si>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</si>
  <si>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</si>
  <si>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</si>
  <si>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</si>
  <si>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</si>
  <si>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</si>
  <si>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</si>
  <si>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</si>
  <si>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</si>
  <si>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</si>
  <si>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</si>
  <si>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</si>
  <si>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</si>
  <si>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</si>
  <si>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</si>
  <si>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</si>
  <si>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</si>
  <si>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</si>
  <si>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</si>
  <si>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</si>
  <si>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</si>
  <si>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</si>
  <si>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</si>
  <si>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</si>
  <si>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</si>
  <si>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</si>
  <si>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</si>
  <si>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</si>
  <si>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</si>
  <si>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</si>
  <si>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</si>
  <si>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</si>
  <si>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</si>
  <si>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</si>
  <si>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</si>
  <si>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</si>
  <si>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</si>
  <si>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</si>
  <si>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</si>
  <si>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</si>
  <si>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</si>
  <si>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</si>
  <si>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</si>
  <si>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</si>
  <si>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</si>
  <si>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</si>
  <si>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</si>
  <si>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</si>
  <si>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</si>
  <si>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</si>
  <si>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</si>
  <si>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</si>
  <si>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</si>
  <si>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</si>
  <si>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</si>
  <si>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</si>
  <si>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</si>
  <si>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</si>
  <si>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</si>
  <si>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</si>
  <si>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</si>
  <si>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</si>
  <si>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</si>
  <si>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</si>
  <si>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</si>
  <si>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</si>
  <si>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</si>
  <si>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</si>
  <si>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</si>
  <si>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</si>
  <si>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</si>
  <si>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</si>
  <si>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</si>
  <si>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</si>
  <si>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</si>
  <si>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</si>
  <si>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</si>
  <si>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</si>
  <si>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</si>
  <si>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</si>
  <si>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</si>
  <si>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</si>
  <si>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</si>
  <si>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</si>
  <si>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</si>
  <si>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</si>
  <si>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</si>
  <si>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</si>
  <si>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</si>
  <si>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</si>
  <si>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</si>
  <si>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</si>
  <si>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</si>
  <si>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</si>
  <si>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</si>
  <si>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</si>
  <si>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</si>
  <si>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</si>
  <si>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</si>
  <si>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</si>
  <si>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</si>
  <si>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</si>
  <si>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</si>
  <si>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</si>
  <si>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</si>
  <si>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</si>
  <si>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</si>
  <si>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</si>
  <si>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</si>
  <si>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</si>
  <si>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</si>
  <si>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</si>
  <si>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</si>
  <si>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</si>
  <si>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</si>
  <si>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</si>
  <si>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</si>
  <si>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</si>
  <si>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</si>
  <si>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</si>
  <si>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</si>
  <si>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</si>
  <si>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</si>
  <si>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</si>
  <si>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</si>
  <si>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</si>
  <si>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</si>
  <si>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</si>
  <si>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</si>
  <si>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</si>
  <si>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</si>
  <si>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</si>
  <si>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</si>
  <si>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</si>
  <si>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</si>
  <si>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</si>
  <si>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</si>
  <si>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</si>
  <si>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</si>
  <si>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</si>
  <si>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</si>
  <si>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</si>
  <si>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</si>
  <si>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</si>
  <si>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</si>
  <si>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</si>
  <si>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</si>
  <si>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</si>
  <si>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</si>
  <si>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</si>
  <si>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</si>
  <si>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</si>
  <si>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</si>
  <si>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</si>
  <si>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</si>
  <si>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</si>
  <si>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</si>
  <si>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</si>
  <si>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</si>
  <si>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</si>
  <si>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</si>
  <si>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</si>
  <si>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</si>
  <si>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</si>
  <si>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</si>
  <si>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</si>
  <si>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</si>
  <si>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</si>
  <si>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</si>
  <si>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</si>
  <si>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</si>
  <si>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</si>
  <si>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</si>
  <si>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</si>
  <si>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</si>
  <si>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</si>
  <si>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</si>
  <si>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</si>
  <si>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</si>
  <si>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</si>
  <si>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</si>
  <si>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</si>
  <si>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</si>
  <si>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</si>
  <si>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</si>
  <si>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</si>
  <si>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</si>
  <si>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</si>
  <si>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</si>
  <si>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</si>
  <si>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</si>
  <si>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</si>
  <si>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</si>
  <si>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</si>
  <si>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</si>
  <si>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</si>
  <si>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</si>
  <si>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</si>
  <si>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</si>
  <si>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</si>
  <si>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</si>
  <si>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</si>
  <si>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</si>
  <si>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</si>
  <si>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</si>
  <si>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</si>
  <si>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</si>
  <si>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</si>
  <si>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</si>
  <si>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</si>
  <si>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</si>
  <si>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</si>
  <si>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</si>
  <si>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</si>
  <si>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</si>
  <si>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</si>
  <si>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</si>
  <si>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</si>
  <si>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</si>
  <si>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</si>
  <si>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</si>
  <si>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</si>
  <si>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</si>
  <si>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</si>
  <si>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</si>
  <si>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</si>
  <si>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</si>
  <si>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</si>
  <si>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</si>
  <si>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</si>
  <si>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</si>
  <si>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</si>
  <si>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</si>
  <si>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</si>
  <si>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</si>
  <si>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</si>
  <si>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</si>
  <si>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</si>
  <si>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</si>
  <si>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</si>
  <si>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</si>
  <si>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</si>
  <si>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</si>
  <si>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</si>
  <si>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</si>
  <si>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</si>
  <si>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</si>
  <si>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</si>
  <si>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</si>
  <si>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</si>
  <si>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</si>
  <si>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</si>
  <si>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</si>
  <si>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</si>
  <si>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</si>
  <si>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</si>
  <si>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</si>
  <si>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</si>
  <si>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</si>
  <si>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</si>
  <si>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</si>
  <si>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</si>
  <si>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</si>
  <si>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</si>
  <si>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</si>
  <si>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</si>
  <si>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</si>
  <si>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</si>
  <si>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</si>
  <si>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</si>
  <si>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</si>
  <si>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</si>
  <si>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</si>
  <si>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</si>
  <si>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</si>
  <si>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</si>
  <si>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</si>
  <si>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</si>
  <si>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</si>
  <si>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</si>
  <si>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</si>
  <si>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</si>
  <si>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</si>
  <si>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</si>
  <si>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</si>
  <si>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</si>
  <si>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</si>
  <si>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</si>
  <si>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</si>
  <si>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</si>
  <si>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</si>
  <si>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</si>
  <si>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</si>
  <si>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</si>
  <si>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</si>
  <si>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</si>
  <si>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</si>
  <si>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</si>
  <si>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</si>
  <si>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</si>
  <si>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</si>
  <si>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</si>
  <si>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</si>
  <si>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</si>
  <si>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</si>
  <si>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</si>
  <si>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</si>
  <si>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</si>
  <si>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</si>
  <si>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</si>
  <si>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</si>
  <si>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</si>
  <si>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</si>
  <si>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</si>
  <si>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</si>
  <si>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</si>
  <si>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</si>
  <si>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</si>
  <si>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</si>
  <si>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</si>
  <si>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</si>
  <si>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</si>
  <si>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</si>
  <si>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</si>
  <si>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</si>
  <si>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</si>
  <si>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</si>
  <si>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</si>
  <si>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</si>
  <si>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</si>
  <si>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</si>
  <si>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</si>
  <si>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</si>
  <si>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</si>
  <si>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</si>
  <si>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</si>
  <si>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</si>
  <si>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</si>
  <si>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</si>
  <si>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</si>
  <si>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</si>
  <si>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</si>
  <si>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</si>
  <si>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</si>
  <si>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</si>
  <si>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</si>
  <si>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</si>
  <si>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</si>
  <si>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</si>
  <si>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</si>
  <si>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</si>
  <si>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</si>
  <si>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</si>
  <si>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</si>
  <si>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</si>
  <si>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</si>
  <si>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</si>
  <si>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</si>
  <si>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</si>
  <si>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</si>
  <si>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</si>
  <si>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</si>
  <si>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</si>
  <si>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</si>
  <si>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</si>
  <si>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</si>
  <si>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</si>
  <si>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</si>
  <si>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</si>
  <si>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</si>
  <si>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</si>
  <si>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</si>
  <si>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</si>
  <si>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</si>
  <si>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</si>
  <si>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</si>
  <si>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</si>
  <si>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</si>
  <si>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</si>
  <si>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</si>
  <si>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</si>
  <si>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</si>
  <si>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</si>
  <si>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</si>
  <si>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</si>
  <si>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</si>
  <si>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</si>
  <si>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</si>
  <si>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</si>
  <si>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</si>
  <si>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</si>
  <si>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</si>
  <si>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</si>
  <si>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</si>
  <si>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</si>
  <si>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</si>
  <si>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</si>
  <si>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</si>
  <si>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</si>
  <si>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</si>
  <si>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</si>
  <si>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</si>
  <si>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</si>
  <si>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</si>
  <si>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</si>
  <si>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</si>
  <si>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</si>
  <si>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</si>
  <si>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</si>
  <si>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</si>
  <si>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</si>
  <si>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</si>
  <si>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</si>
  <si>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</si>
  <si>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</si>
  <si>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</si>
  <si>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</si>
  <si>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</si>
  <si>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</si>
  <si>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</si>
  <si>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</si>
  <si>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</si>
  <si>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</si>
  <si>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</si>
  <si>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</si>
  <si>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</si>
  <si>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</si>
  <si>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</si>
  <si>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</si>
  <si>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</si>
  <si>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</si>
  <si>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</si>
  <si>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</si>
  <si>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</si>
  <si>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</si>
  <si>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</si>
  <si>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</si>
  <si>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</si>
  <si>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</si>
  <si>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</si>
  <si>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</si>
  <si>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</si>
  <si>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</si>
  <si>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</si>
  <si>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</si>
  <si>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</si>
  <si>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</si>
  <si>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</si>
  <si>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</si>
  <si>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</si>
  <si>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</si>
  <si>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</si>
  <si>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</si>
  <si>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</si>
  <si>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</si>
  <si>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</si>
  <si>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</si>
  <si>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</si>
  <si>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</si>
  <si>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</si>
  <si>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</si>
  <si>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</si>
  <si>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</si>
  <si>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</si>
  <si>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</si>
  <si>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</si>
  <si>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</si>
  <si>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</si>
  <si>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</si>
  <si>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</si>
  <si>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</si>
  <si>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</si>
  <si>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</si>
  <si>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</si>
  <si>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</si>
  <si>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</si>
  <si>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</si>
  <si>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</si>
  <si>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</si>
  <si>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</si>
  <si>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</si>
  <si>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</si>
  <si>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</si>
  <si>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</si>
  <si>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</si>
  <si>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</si>
  <si>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</si>
  <si>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</si>
  <si>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</si>
  <si>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</si>
  <si>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</si>
  <si>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</si>
  <si>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</si>
  <si>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</si>
  <si>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</si>
  <si>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</si>
  <si>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</si>
  <si>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</si>
  <si>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</si>
  <si>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</si>
  <si>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</si>
  <si>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</si>
  <si>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</si>
  <si>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</si>
  <si>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</si>
  <si>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</si>
  <si>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</si>
  <si>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</si>
  <si>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</si>
  <si>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</si>
  <si>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</si>
  <si>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</si>
  <si>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</si>
  <si>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</si>
  <si>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</si>
  <si>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</si>
  <si>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</si>
  <si>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</si>
  <si>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</si>
  <si>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</si>
  <si>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</si>
  <si>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</si>
  <si>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</si>
  <si>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</si>
  <si>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</si>
  <si>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</si>
  <si>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</si>
  <si>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</si>
  <si>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</si>
  <si>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</si>
  <si>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</si>
  <si>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</si>
  <si>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</si>
  <si>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</si>
  <si>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</si>
  <si>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</si>
  <si>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</si>
  <si>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</si>
  <si>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</si>
  <si>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</si>
  <si>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</si>
  <si>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</si>
  <si>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</si>
  <si>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</si>
  <si>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</si>
  <si>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</si>
  <si>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</si>
  <si>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</si>
  <si>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</si>
  <si>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</si>
  <si>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</si>
  <si>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</si>
  <si>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</si>
  <si>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</si>
  <si>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</si>
  <si>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</si>
  <si>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</si>
  <si>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</si>
  <si>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</si>
  <si>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</si>
  <si>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</si>
  <si>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</si>
  <si>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</si>
  <si>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</si>
  <si>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</si>
  <si>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</si>
  <si>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</si>
  <si>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</si>
  <si>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</si>
  <si>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</si>
  <si>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</si>
  <si>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</si>
  <si>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</si>
  <si>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</si>
  <si>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</si>
  <si>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</si>
  <si>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</si>
  <si>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</si>
  <si>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</si>
  <si>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</si>
  <si>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</si>
  <si>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</si>
  <si>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</si>
  <si>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</si>
  <si>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</si>
  <si>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</si>
  <si>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</si>
  <si>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</si>
  <si>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</si>
  <si>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</si>
  <si>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</si>
  <si>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</si>
  <si>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</si>
  <si>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</si>
  <si>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</si>
  <si>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</si>
  <si>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</si>
  <si>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</si>
  <si>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</si>
  <si>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</si>
  <si>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</si>
  <si>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</si>
  <si>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</si>
  <si>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</si>
  <si>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</si>
  <si>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</si>
  <si>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</si>
  <si>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</si>
  <si>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</si>
  <si>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</si>
  <si>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</si>
  <si>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</si>
  <si>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</si>
  <si>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</si>
  <si>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</si>
  <si>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</si>
  <si>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</si>
  <si>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</si>
  <si>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</si>
  <si>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</si>
  <si>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</si>
  <si>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</si>
  <si>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</si>
  <si>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</si>
  <si>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</si>
  <si>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</si>
  <si>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</si>
  <si>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</si>
  <si>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</si>
  <si>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</si>
  <si>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</si>
  <si>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</si>
  <si>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</si>
  <si>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</si>
  <si>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</si>
  <si>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</si>
  <si>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</si>
  <si>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</si>
  <si>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</si>
  <si>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</si>
  <si>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</si>
  <si>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</si>
  <si>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</si>
  <si>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</si>
  <si>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</si>
  <si>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</si>
  <si>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</si>
  <si>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</si>
  <si>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</si>
  <si>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</si>
  <si>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</si>
  <si>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</si>
  <si>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</si>
  <si>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</si>
  <si>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</si>
  <si>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</si>
  <si>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</si>
  <si>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</si>
  <si>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</si>
  <si>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</si>
  <si>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</si>
  <si>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</si>
  <si>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</si>
  <si>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</si>
  <si>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</si>
  <si>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</si>
  <si>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</si>
  <si>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</si>
  <si>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</si>
  <si>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</si>
  <si>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</si>
  <si>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</si>
  <si>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</si>
  <si>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</si>
  <si>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</si>
  <si>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</si>
  <si>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</si>
  <si>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</si>
  <si>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</si>
  <si>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</si>
  <si>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</si>
  <si>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</si>
  <si>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</si>
  <si>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</si>
  <si>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</si>
  <si>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</si>
  <si>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</si>
  <si>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</si>
  <si>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</si>
  <si>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</si>
  <si>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</si>
  <si>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</si>
  <si>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</si>
  <si>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</si>
  <si>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</si>
  <si>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</si>
  <si>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</si>
  <si>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</si>
  <si>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</si>
  <si>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</si>
  <si>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</si>
  <si>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</si>
  <si>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</si>
  <si>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</si>
  <si>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</si>
  <si>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</si>
  <si>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</si>
  <si>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</si>
  <si>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</si>
  <si>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</si>
  <si>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</si>
  <si>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</si>
  <si>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</si>
  <si>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</si>
  <si>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</si>
  <si>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</si>
  <si>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</si>
  <si>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</si>
  <si>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</si>
  <si>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</si>
  <si>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</si>
  <si>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</si>
  <si>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</si>
  <si>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</si>
  <si>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</si>
  <si>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</si>
  <si>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</si>
  <si>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</si>
  <si>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</si>
  <si>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</si>
  <si>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</si>
  <si>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</si>
  <si>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</si>
  <si>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</si>
  <si>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</si>
  <si>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</si>
  <si>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</si>
  <si>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</si>
  <si>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</si>
  <si>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</si>
  <si>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</si>
  <si>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</si>
  <si>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</si>
  <si>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</si>
  <si>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</si>
  <si>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</si>
  <si>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</si>
  <si>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</si>
  <si>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</si>
  <si>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</si>
  <si>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</si>
  <si>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</si>
  <si>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</si>
  <si>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</si>
  <si>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</si>
  <si>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</si>
  <si>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</si>
  <si>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</si>
  <si>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</si>
  <si>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</si>
  <si>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</si>
  <si>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</si>
  <si>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</si>
  <si>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</si>
  <si>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</si>
  <si>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</si>
  <si>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</si>
  <si>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</si>
  <si>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</si>
  <si>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</si>
  <si>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</si>
  <si>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</si>
  <si>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</si>
  <si>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</si>
  <si>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</si>
  <si>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</si>
  <si>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</si>
  <si>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</si>
  <si>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</si>
  <si>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</si>
  <si>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</si>
  <si>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</si>
  <si>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</si>
  <si>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</si>
  <si>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</si>
  <si>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</si>
  <si>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</si>
  <si>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</si>
  <si>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</si>
  <si>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</si>
  <si>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</si>
  <si>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</si>
  <si>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</si>
  <si>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</si>
  <si>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</si>
  <si>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</si>
  <si>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</si>
  <si>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</si>
  <si>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</si>
  <si>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</si>
  <si>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</si>
  <si>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</si>
  <si>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</si>
  <si>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</si>
  <si>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</si>
  <si>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</si>
  <si>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</si>
  <si>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</si>
  <si>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</si>
  <si>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</si>
  <si>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</si>
  <si>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</si>
  <si>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</si>
  <si>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</si>
  <si>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</si>
  <si>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</si>
  <si>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</si>
  <si>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</si>
  <si>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</si>
  <si>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</si>
  <si>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</si>
  <si>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</si>
  <si>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</si>
  <si>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</si>
  <si>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</si>
  <si>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</si>
  <si>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</si>
  <si>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</si>
  <si>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</si>
  <si>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</si>
  <si>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</si>
  <si>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</si>
  <si>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</si>
  <si>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</si>
  <si>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</si>
  <si>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</si>
  <si>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</si>
  <si>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</si>
  <si>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</si>
  <si>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</si>
  <si>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</si>
  <si>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</si>
  <si>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</si>
  <si>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</si>
  <si>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</si>
  <si>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</si>
  <si>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</si>
  <si>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</si>
  <si>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</si>
  <si>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</si>
  <si>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</si>
  <si>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</si>
  <si>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</si>
  <si>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</si>
  <si>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</si>
  <si>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</si>
  <si>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</si>
  <si>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</si>
  <si>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</si>
  <si>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</si>
  <si>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</si>
  <si>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</si>
  <si>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</si>
  <si>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</si>
  <si>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</si>
  <si>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</si>
  <si>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</si>
  <si>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</si>
  <si>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</si>
  <si>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</si>
  <si>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</si>
  <si>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</si>
  <si>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</si>
  <si>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</si>
  <si>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</si>
  <si>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</si>
  <si>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</si>
  <si>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</si>
  <si>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</si>
  <si>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</si>
  <si>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</si>
  <si>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</si>
  <si>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</si>
  <si>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</si>
  <si>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</si>
  <si>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</si>
  <si>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</si>
  <si>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</si>
  <si>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</si>
  <si>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</si>
  <si>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</si>
  <si>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</si>
  <si>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</si>
  <si>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</si>
  <si>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</si>
  <si>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</si>
  <si>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</si>
  <si>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</si>
  <si>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</si>
  <si>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</si>
  <si>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</si>
  <si>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</si>
  <si>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</si>
  <si>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</si>
  <si>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</si>
  <si>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</si>
  <si>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</si>
  <si>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</si>
  <si>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</si>
  <si>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</si>
  <si>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</si>
  <si>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</si>
  <si>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</si>
  <si>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</si>
  <si>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</si>
  <si>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</si>
  <si>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</si>
  <si>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</si>
  <si>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</si>
  <si>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</si>
  <si>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</si>
  <si>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</si>
  <si>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</si>
  <si>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</si>
  <si>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</si>
  <si>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</si>
  <si>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</si>
  <si>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</si>
  <si>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</si>
  <si>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</si>
  <si>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</si>
  <si>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</si>
  <si>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</si>
  <si>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</si>
  <si>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</si>
  <si>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</si>
  <si>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</si>
  <si>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</si>
  <si>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</si>
  <si>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</si>
  <si>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</si>
  <si>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</si>
  <si>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</si>
  <si>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</si>
  <si>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</si>
  <si>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</si>
  <si>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</si>
  <si>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</si>
  <si>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</si>
  <si>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</si>
  <si>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</si>
  <si>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</si>
  <si>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</si>
  <si>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</si>
  <si>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</si>
  <si>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</si>
  <si>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</si>
  <si>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</si>
  <si>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</si>
  <si>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</si>
  <si>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</si>
  <si>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</si>
  <si>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</si>
  <si>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</si>
  <si>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</si>
  <si>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</si>
  <si>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</si>
  <si>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</si>
  <si>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</si>
  <si>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</si>
  <si>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</si>
  <si>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</si>
  <si>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</si>
  <si>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</si>
  <si>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</si>
  <si>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</si>
  <si>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</si>
  <si>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</si>
  <si>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</si>
  <si>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</si>
  <si>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</si>
  <si>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</si>
  <si>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</si>
  <si>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</si>
  <si>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</si>
  <si>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</si>
  <si>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</si>
  <si>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</si>
  <si>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</si>
  <si>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</si>
  <si>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</si>
  <si>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</si>
  <si>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</si>
  <si>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</si>
  <si>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</si>
  <si>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</si>
  <si>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</si>
  <si>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</si>
  <si>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</si>
  <si>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</si>
  <si>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</si>
  <si>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</si>
  <si>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</si>
  <si>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</si>
  <si>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</si>
  <si>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</si>
  <si>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</si>
  <si>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</si>
  <si>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</si>
  <si>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</si>
  <si>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</si>
  <si>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</si>
  <si>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</si>
  <si>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</si>
  <si>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</si>
  <si>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</si>
  <si>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</si>
  <si>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</si>
  <si>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</si>
  <si>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</si>
  <si>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</si>
  <si>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</si>
  <si>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</si>
  <si>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</si>
  <si>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</si>
  <si>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</si>
  <si>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</si>
  <si>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</si>
  <si>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</si>
  <si>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</si>
  <si>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</si>
  <si>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</si>
  <si>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</si>
  <si>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</si>
  <si>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</si>
  <si>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</si>
  <si>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</si>
  <si>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</si>
  <si>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</si>
  <si>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</si>
  <si>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</si>
  <si>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</si>
  <si>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</si>
  <si>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</si>
  <si>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</si>
  <si>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</si>
  <si>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</si>
  <si>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</si>
  <si>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</si>
  <si>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</si>
  <si>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</si>
  <si>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</si>
  <si>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</si>
  <si>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</si>
  <si>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</si>
  <si>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</si>
  <si>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</si>
  <si>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</si>
  <si>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</si>
  <si>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</si>
  <si>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</si>
  <si>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</si>
  <si>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</si>
  <si>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</si>
  <si>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</si>
  <si>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</si>
  <si>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</si>
  <si>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</si>
  <si>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</si>
  <si>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</si>
  <si>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</si>
  <si>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</si>
  <si>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</si>
  <si>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</si>
  <si>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</si>
  <si>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</si>
  <si>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</si>
  <si>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</si>
  <si>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</si>
  <si>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</si>
  <si>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</si>
  <si>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</si>
  <si>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</si>
  <si>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</si>
  <si>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</si>
  <si>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</si>
  <si>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</si>
  <si>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</si>
  <si>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</si>
  <si>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</si>
  <si>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</si>
  <si>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</si>
  <si>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</si>
  <si>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</si>
  <si>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</si>
  <si>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</si>
  <si>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</si>
  <si>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</si>
  <si>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</si>
  <si>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</si>
  <si>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</si>
  <si>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</si>
  <si>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</si>
  <si>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</si>
  <si>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</si>
  <si>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</si>
  <si>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</si>
  <si>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</si>
  <si>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</si>
  <si>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</si>
  <si>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</si>
  <si>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</si>
  <si>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</si>
  <si>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</si>
  <si>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</si>
  <si>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</si>
  <si>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</si>
  <si>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</si>
  <si>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</si>
  <si>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</si>
  <si>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</si>
  <si>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</si>
  <si>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</si>
  <si>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</si>
  <si>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</si>
  <si>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</si>
  <si>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</si>
  <si>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</si>
  <si>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</si>
  <si>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</si>
  <si>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</si>
  <si>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</si>
  <si>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</si>
  <si>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</si>
  <si>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</si>
  <si>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</si>
  <si>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</si>
  <si>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</si>
  <si>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</si>
  <si>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</si>
  <si>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</si>
  <si>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</si>
  <si>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</si>
  <si>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</si>
  <si>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</si>
  <si>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</si>
  <si>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</si>
  <si>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</si>
  <si>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</si>
  <si>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</si>
  <si>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</si>
  <si>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</si>
  <si>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</si>
  <si>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</si>
  <si>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</si>
  <si>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</si>
  <si>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</si>
  <si>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</si>
  <si>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</si>
  <si>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</si>
  <si>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</si>
  <si>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</si>
  <si>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</si>
  <si>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</si>
  <si>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</si>
  <si>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</si>
  <si>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</si>
  <si>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</si>
  <si>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</si>
  <si>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</si>
  <si>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</si>
  <si>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</si>
  <si>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</si>
  <si>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</si>
  <si>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</si>
  <si>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</si>
  <si>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</si>
  <si>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</si>
  <si>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</si>
  <si>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</si>
  <si>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</si>
  <si>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</si>
  <si>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</si>
  <si>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</si>
  <si>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</si>
  <si>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</si>
  <si>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</si>
  <si>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</si>
  <si>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</si>
  <si>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</si>
  <si>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</si>
  <si>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</si>
  <si>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</si>
  <si>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</si>
  <si>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</si>
  <si>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</si>
  <si>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</si>
  <si>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</si>
  <si>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</si>
  <si>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</si>
  <si>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</si>
  <si>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</si>
  <si>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</si>
  <si>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</si>
  <si>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</si>
  <si>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</si>
  <si>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</si>
  <si>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</si>
  <si>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</si>
  <si>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</si>
  <si>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</si>
  <si>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</si>
  <si>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</si>
  <si>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</si>
  <si>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</si>
  <si>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</si>
  <si>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</si>
  <si>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</si>
  <si>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</si>
  <si>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</si>
  <si>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</si>
  <si>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</si>
  <si>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</si>
  <si>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</si>
  <si>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</si>
  <si>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</si>
  <si>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</si>
  <si>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</si>
  <si>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</si>
  <si>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</si>
  <si>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</si>
  <si>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</si>
  <si>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</si>
  <si>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</si>
  <si>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</si>
  <si>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</si>
  <si>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</si>
  <si>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</si>
  <si>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</si>
  <si>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</si>
  <si>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</si>
  <si>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</si>
  <si>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</si>
  <si>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</si>
  <si>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</si>
  <si>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</si>
  <si>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</si>
  <si>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</si>
  <si>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</si>
  <si>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</si>
  <si>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</si>
  <si>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</si>
  <si>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</si>
  <si>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</si>
  <si>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</si>
  <si>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</si>
  <si>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</si>
  <si>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</si>
  <si>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</si>
  <si>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</si>
  <si>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</si>
  <si>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</si>
  <si>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</si>
  <si>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</si>
  <si>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</si>
  <si>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</si>
  <si>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</si>
  <si>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</si>
  <si>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</si>
  <si>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</si>
  <si>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</si>
  <si>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</si>
  <si>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</si>
  <si>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</si>
  <si>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</si>
  <si>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</si>
  <si>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</si>
  <si>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</si>
  <si>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</si>
  <si>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</si>
  <si>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</si>
  <si>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</si>
  <si>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</si>
  <si>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</si>
  <si>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</si>
  <si>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</si>
  <si>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</si>
  <si>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</si>
  <si>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</si>
  <si>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</si>
  <si>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</si>
  <si>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</si>
  <si>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</si>
  <si>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</si>
  <si>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</si>
  <si>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</si>
  <si>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</si>
  <si>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</si>
  <si>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</si>
  <si>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</si>
  <si>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</si>
  <si>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</si>
  <si>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</si>
  <si>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</si>
  <si>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</si>
  <si>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</si>
  <si>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</si>
  <si>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</si>
  <si>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</si>
  <si>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</si>
  <si>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</si>
  <si>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</si>
  <si>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</si>
  <si>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</si>
  <si>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</si>
  <si>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</si>
  <si>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</si>
  <si>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</si>
  <si>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</si>
  <si>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</si>
  <si>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</si>
  <si>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</si>
  <si>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</si>
  <si>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</si>
  <si>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</si>
  <si>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</si>
  <si>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</si>
  <si>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</si>
  <si>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</si>
  <si>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</si>
  <si>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</si>
  <si>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</si>
  <si>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</si>
  <si>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</si>
  <si>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</si>
  <si>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</si>
  <si>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</si>
  <si>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</si>
  <si>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</si>
  <si>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</si>
  <si>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</si>
  <si>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</si>
  <si>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</si>
  <si>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</si>
  <si>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</si>
  <si>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</si>
  <si>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</si>
  <si>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</si>
  <si>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</si>
  <si>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</si>
  <si>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</si>
  <si>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</si>
  <si>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</si>
  <si>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</si>
  <si>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</si>
  <si>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</si>
  <si>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</si>
  <si>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</si>
  <si>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</si>
  <si>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</si>
  <si>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</si>
  <si>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</si>
  <si>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</si>
  <si>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</si>
  <si>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</si>
  <si>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</si>
  <si>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</si>
  <si>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</si>
  <si>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</si>
  <si>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</si>
  <si>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</si>
  <si>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</si>
  <si>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</si>
  <si>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</si>
  <si>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</si>
  <si>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</si>
  <si>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</si>
  <si>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</si>
  <si>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</si>
  <si>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</si>
  <si>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</si>
  <si>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</si>
  <si>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</si>
  <si>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</si>
  <si>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</si>
  <si>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</si>
  <si>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</si>
  <si>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</si>
  <si>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</si>
  <si>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</si>
  <si>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</si>
  <si>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</si>
  <si>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</si>
  <si>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</si>
  <si>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</si>
  <si>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</si>
  <si>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</si>
  <si>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</si>
  <si>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</si>
  <si>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</si>
  <si>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</si>
  <si>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</si>
  <si>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</si>
  <si>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</si>
  <si>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</si>
  <si>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</si>
  <si>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</si>
  <si>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</si>
  <si>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</si>
  <si>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</si>
  <si>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</si>
  <si>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</si>
  <si>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</si>
  <si>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</si>
  <si>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</si>
  <si>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</si>
  <si>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</si>
  <si>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</si>
  <si>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</si>
  <si>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</si>
  <si>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</si>
  <si>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</si>
  <si>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</si>
  <si>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</si>
  <si>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</si>
  <si>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</si>
  <si>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</si>
  <si>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</si>
  <si>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</si>
  <si>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</si>
  <si>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</si>
  <si>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</si>
  <si>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</si>
  <si>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</si>
  <si>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</si>
  <si>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</si>
  <si>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</si>
  <si>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</si>
  <si>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</si>
  <si>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</si>
  <si>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</si>
  <si>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</si>
  <si>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</si>
  <si>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</si>
  <si>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</si>
  <si>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</si>
  <si>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</si>
  <si>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</si>
  <si>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</si>
  <si>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</si>
  <si>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</si>
  <si>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</si>
  <si>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</si>
  <si>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</si>
  <si>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</si>
  <si>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</si>
  <si>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</si>
  <si>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</si>
  <si>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</si>
  <si>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</si>
  <si>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</si>
  <si>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</si>
  <si>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</si>
  <si>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</si>
  <si>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</si>
  <si>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</si>
  <si>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</si>
  <si>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</si>
  <si>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</si>
  <si>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</si>
  <si>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</si>
  <si>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</si>
  <si>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</si>
  <si>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</si>
  <si>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</si>
  <si>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</si>
  <si>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</si>
  <si>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</si>
  <si>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</si>
  <si>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</si>
  <si>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</si>
  <si>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</si>
  <si>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</si>
  <si>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</si>
  <si>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</si>
  <si>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</si>
  <si>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</si>
  <si>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</si>
  <si>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</si>
  <si>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</si>
  <si>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</si>
  <si>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</si>
  <si>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</si>
  <si>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</si>
  <si>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</si>
  <si>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</si>
  <si>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</si>
  <si>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</si>
  <si>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</si>
  <si>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</si>
  <si>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</si>
  <si>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</si>
  <si>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</si>
  <si>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</si>
  <si>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</si>
  <si>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</si>
  <si>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</si>
  <si>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</si>
  <si>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</si>
  <si>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</si>
  <si>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</si>
  <si>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</si>
  <si>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</si>
  <si>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</si>
  <si>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</si>
  <si>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</si>
  <si>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</si>
  <si>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</si>
  <si>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</si>
  <si>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</si>
  <si>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</si>
  <si>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</si>
  <si>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</si>
  <si>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</si>
  <si>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</si>
  <si>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</si>
  <si>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</si>
  <si>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</si>
  <si>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</si>
  <si>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</si>
  <si>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</si>
  <si>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</si>
  <si>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</si>
  <si>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</si>
  <si>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</si>
  <si>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</si>
  <si>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</si>
  <si>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</si>
  <si>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</si>
  <si>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</si>
  <si>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</si>
  <si>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</si>
  <si>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</si>
  <si>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</si>
  <si>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</si>
  <si>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</si>
  <si>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</si>
  <si>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</si>
  <si>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</si>
  <si>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</si>
  <si>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</si>
  <si>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</si>
  <si>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</si>
  <si>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</si>
  <si>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</si>
  <si>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</si>
  <si>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</si>
  <si>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</si>
  <si>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</si>
  <si>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</si>
  <si>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</si>
  <si>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</si>
  <si>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</si>
  <si>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</si>
  <si>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</si>
  <si>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</si>
  <si>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</si>
  <si>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</si>
  <si>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</si>
  <si>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</si>
  <si>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</si>
  <si>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</si>
  <si>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</si>
  <si>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</si>
  <si>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</si>
  <si>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</si>
  <si>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</si>
  <si>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</si>
  <si>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</si>
  <si>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</si>
  <si>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</si>
  <si>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</si>
  <si>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</si>
  <si>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</si>
  <si>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</si>
  <si>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</si>
  <si>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</si>
  <si>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</si>
  <si>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</si>
  <si>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</si>
  <si>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</si>
  <si>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</si>
  <si>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</si>
  <si>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</si>
  <si>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</si>
  <si>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</si>
  <si>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</si>
  <si>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</si>
  <si>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</si>
  <si>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</si>
  <si>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</si>
  <si>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</si>
  <si>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</si>
  <si>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</si>
  <si>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</si>
  <si>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</si>
  <si>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</si>
  <si>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</si>
  <si>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</si>
  <si>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</si>
  <si>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</si>
  <si>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</si>
  <si>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</si>
  <si>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</si>
  <si>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</si>
  <si>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</si>
  <si>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</si>
  <si>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</si>
  <si>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</si>
  <si>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</si>
  <si>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</si>
  <si>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</si>
  <si>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</si>
  <si>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</si>
  <si>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</si>
  <si>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</si>
  <si>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</si>
  <si>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</si>
  <si>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</si>
  <si>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</si>
  <si>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</si>
  <si>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</si>
  <si>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</si>
  <si>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</si>
  <si>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</si>
  <si>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</si>
  <si>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</si>
  <si>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</si>
  <si>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</si>
  <si>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</si>
  <si>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</si>
  <si>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</si>
  <si>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</si>
  <si>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</si>
  <si>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</si>
  <si>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</si>
  <si>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</si>
  <si>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</si>
  <si>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</si>
  <si>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</si>
  <si>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</si>
  <si>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</si>
  <si>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</si>
  <si>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</si>
  <si>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</si>
  <si>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</si>
  <si>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</si>
  <si>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</si>
  <si>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</si>
  <si>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</si>
  <si>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</si>
  <si>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</si>
  <si>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</si>
  <si>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</si>
  <si>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</si>
  <si>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</si>
  <si>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</si>
  <si>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</si>
  <si>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</si>
  <si>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</si>
  <si>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</si>
  <si>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</si>
  <si>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</si>
  <si>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</si>
  <si>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</si>
  <si>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</si>
  <si>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</si>
  <si>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</si>
  <si>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</si>
  <si>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</si>
  <si>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</si>
  <si>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</si>
  <si>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</si>
  <si>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</si>
  <si>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</si>
  <si>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</si>
  <si>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</si>
  <si>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</si>
  <si>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</si>
  <si>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</si>
  <si>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</si>
  <si>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</si>
  <si>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</si>
  <si>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</si>
  <si>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</si>
  <si>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</si>
  <si>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</si>
  <si>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</si>
  <si>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</si>
  <si>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</si>
  <si>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</si>
  <si>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</si>
  <si>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</si>
  <si>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</si>
  <si>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</si>
  <si>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</si>
  <si>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</si>
  <si>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</si>
  <si>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</si>
  <si>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</si>
  <si>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</si>
  <si>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</si>
  <si>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</si>
  <si>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</si>
  <si>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</si>
  <si>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</si>
  <si>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</si>
  <si>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</si>
  <si>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</si>
  <si>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</si>
  <si>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</si>
  <si>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</si>
  <si>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</si>
  <si>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</si>
  <si>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</si>
  <si>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</si>
  <si>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</si>
  <si>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</si>
  <si>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</si>
  <si>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</si>
  <si>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</si>
  <si>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</si>
  <si>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</si>
  <si>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</si>
  <si>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</si>
  <si>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</si>
  <si>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</si>
  <si>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</si>
  <si>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</si>
  <si>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</si>
  <si>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</si>
  <si>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</si>
  <si>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</si>
  <si>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</si>
  <si>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</si>
  <si>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</si>
  <si>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</si>
  <si>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</si>
  <si>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</si>
  <si>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</si>
  <si>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</si>
  <si>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</si>
  <si>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</si>
  <si>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</si>
  <si>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</si>
  <si>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</si>
  <si>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</si>
  <si>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</si>
  <si>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</si>
  <si>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</si>
  <si>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</si>
  <si>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</si>
  <si>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</si>
  <si>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</si>
  <si>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</si>
  <si>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</si>
  <si>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</si>
  <si>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</si>
  <si>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</si>
  <si>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</si>
  <si>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</si>
  <si>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</si>
  <si>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</si>
  <si>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</si>
  <si>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</si>
  <si>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</si>
  <si>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</si>
  <si>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</si>
  <si>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</si>
  <si>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</si>
  <si>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</si>
  <si>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</si>
  <si>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</si>
  <si>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</si>
  <si>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</si>
  <si>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</si>
  <si>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</si>
  <si>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</si>
  <si>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</si>
  <si>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</si>
  <si>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</si>
  <si>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</si>
  <si>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</si>
  <si>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</si>
  <si>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</si>
  <si>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</si>
  <si>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</si>
  <si>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</si>
  <si>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</si>
  <si>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</si>
  <si>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</si>
  <si>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</si>
  <si>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</si>
  <si>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</si>
  <si>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</si>
  <si>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</si>
  <si>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</si>
  <si>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</si>
  <si>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</si>
  <si>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</si>
  <si>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</si>
  <si>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</si>
  <si>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</si>
  <si>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</si>
  <si>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</si>
  <si>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</si>
  <si>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</si>
  <si>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</si>
  <si>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</si>
  <si>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</si>
  <si>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</si>
  <si>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</si>
  <si>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</si>
  <si>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</si>
  <si>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</si>
  <si>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</si>
  <si>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</si>
  <si>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</si>
  <si>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</si>
  <si>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</si>
  <si>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</si>
  <si>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</si>
  <si>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</si>
  <si>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</si>
  <si>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</si>
  <si>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</si>
  <si>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</si>
  <si>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</si>
  <si>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</si>
  <si>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</si>
  <si>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</si>
  <si>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</si>
  <si>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</si>
  <si>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</si>
  <si>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</si>
  <si>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</si>
  <si>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</si>
  <si>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</si>
  <si>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</si>
  <si>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</si>
  <si>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</si>
  <si>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</si>
  <si>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</si>
  <si>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</si>
  <si>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</si>
  <si>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</si>
  <si>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</si>
  <si>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</si>
  <si>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</si>
  <si>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</si>
  <si>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</si>
  <si>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</si>
  <si>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</si>
  <si>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</si>
  <si>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</si>
  <si>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</si>
  <si>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</si>
  <si>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</si>
  <si>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</si>
  <si>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</si>
  <si>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</si>
  <si>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</si>
  <si>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</si>
  <si>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</si>
  <si>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</si>
  <si>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</si>
  <si>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</si>
  <si>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</si>
  <si>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</si>
  <si>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</si>
  <si>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</si>
  <si>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</si>
  <si>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</si>
  <si>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</si>
  <si>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</si>
  <si>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</si>
  <si>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</si>
  <si>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</si>
  <si>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</si>
  <si>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</si>
  <si>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</si>
  <si>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</si>
  <si>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</si>
  <si>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</si>
  <si>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</si>
  <si>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</si>
  <si>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</si>
  <si>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</si>
  <si>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</si>
  <si>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</si>
  <si>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</si>
  <si>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</si>
  <si>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</si>
  <si>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</si>
  <si>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</si>
  <si>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</si>
  <si>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</si>
  <si>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</si>
  <si>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</si>
  <si>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</si>
  <si>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</si>
  <si>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</si>
  <si>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</si>
  <si>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</si>
  <si>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</si>
  <si>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</si>
  <si>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</si>
  <si>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</si>
  <si>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</si>
  <si>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</si>
  <si>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</si>
  <si>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</si>
  <si>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</si>
  <si>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</si>
  <si>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</si>
  <si>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</si>
  <si>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</si>
  <si>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</si>
  <si>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</si>
  <si>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</si>
  <si>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</si>
  <si>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</si>
  <si>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</si>
  <si>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</si>
  <si>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</si>
  <si>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</si>
  <si>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</si>
  <si>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</si>
  <si>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</si>
  <si>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</si>
  <si>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</si>
  <si>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</si>
  <si>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</si>
  <si>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</si>
  <si>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</si>
  <si>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</si>
  <si>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</si>
  <si>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</si>
  <si>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</si>
  <si>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</si>
  <si>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</si>
  <si>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</si>
  <si>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</si>
  <si>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</si>
  <si>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</si>
  <si>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</si>
  <si>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</si>
  <si>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</si>
  <si>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</si>
  <si>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</si>
  <si>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</si>
  <si>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</si>
  <si>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</si>
  <si>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</si>
  <si>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</si>
  <si>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</si>
  <si>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</si>
  <si>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</si>
  <si>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</si>
  <si>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</si>
  <si>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</si>
  <si>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</si>
  <si>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</si>
  <si>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</si>
  <si>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</si>
  <si>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</si>
  <si>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</si>
  <si>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</si>
  <si>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</si>
  <si>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</si>
  <si>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</si>
  <si>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</si>
  <si>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</si>
  <si>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</si>
  <si>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</si>
  <si>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</si>
  <si>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</si>
  <si>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</si>
  <si>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</si>
  <si>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</si>
  <si>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</si>
  <si>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</si>
  <si>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</si>
  <si>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</si>
  <si>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</si>
  <si>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</si>
  <si>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</si>
  <si>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</si>
  <si>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</si>
  <si>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</si>
  <si>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</si>
  <si>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</si>
  <si>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</si>
  <si>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</si>
  <si>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</si>
  <si>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</si>
  <si>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</si>
  <si>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</si>
  <si>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</si>
  <si>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</si>
  <si>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</si>
  <si>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</si>
  <si>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</si>
  <si>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</si>
  <si>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</si>
  <si>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</si>
  <si>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</si>
  <si>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</si>
  <si>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</si>
  <si>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</si>
  <si>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</si>
  <si>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</si>
  <si>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</si>
  <si>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</si>
  <si>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</si>
  <si>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</si>
  <si>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</si>
  <si>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</si>
  <si>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</si>
  <si>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</si>
  <si>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</si>
  <si>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</si>
  <si>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</si>
  <si>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</si>
  <si>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</si>
  <si>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</si>
  <si>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</si>
  <si>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</si>
  <si>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</si>
  <si>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</si>
  <si>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</si>
  <si>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</si>
  <si>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</si>
  <si>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</si>
  <si>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</si>
  <si>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</si>
  <si>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</si>
  <si>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</si>
  <si>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</si>
  <si>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</si>
  <si>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</si>
  <si>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</si>
  <si>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</si>
  <si>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</si>
  <si>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</si>
  <si>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</si>
  <si>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</si>
  <si>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</si>
  <si>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</si>
  <si>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</si>
  <si>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</si>
  <si>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</si>
  <si>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</si>
  <si>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</si>
  <si>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</si>
  <si>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</si>
  <si>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</si>
  <si>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</si>
  <si>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</si>
  <si>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</si>
  <si>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</si>
  <si>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</si>
  <si>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</si>
  <si>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</si>
  <si>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</si>
  <si>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</si>
  <si>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</si>
  <si>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</si>
  <si>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</si>
  <si>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</si>
  <si>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</si>
  <si>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</si>
  <si>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</si>
  <si>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</si>
  <si>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</si>
  <si>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</si>
  <si>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</si>
  <si>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</si>
  <si>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</si>
  <si>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</si>
  <si>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</si>
  <si>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</si>
  <si>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</si>
  <si>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</si>
  <si>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</si>
  <si>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</si>
  <si>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</si>
  <si>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</si>
  <si>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</si>
  <si>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</si>
  <si>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</si>
  <si>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</si>
  <si>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</si>
  <si>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</si>
  <si>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</si>
  <si>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</si>
  <si>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</si>
  <si>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</si>
  <si>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</si>
  <si>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</si>
  <si>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</si>
  <si>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</si>
  <si>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</si>
  <si>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</si>
  <si>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</si>
  <si>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</si>
  <si>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</si>
  <si>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</si>
  <si>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</si>
  <si>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</si>
  <si>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</si>
  <si>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</si>
  <si>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</si>
  <si>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</si>
  <si>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</si>
  <si>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</si>
  <si>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</si>
  <si>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</si>
  <si>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</si>
  <si>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</si>
  <si>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</si>
  <si>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</si>
  <si>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</si>
  <si>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</si>
  <si>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</si>
  <si>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</si>
  <si>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</si>
  <si>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</si>
  <si>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</si>
  <si>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</si>
  <si>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</si>
  <si>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</si>
  <si>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</si>
  <si>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</si>
  <si>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</si>
  <si>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</si>
  <si>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</si>
  <si>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</si>
  <si>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</si>
  <si>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</si>
  <si>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</si>
  <si>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</si>
  <si>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</si>
  <si>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</si>
  <si>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</si>
  <si>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</si>
  <si>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</si>
  <si>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</si>
  <si>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</si>
  <si>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</si>
  <si>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</si>
  <si>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</si>
  <si>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</si>
  <si>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</si>
  <si>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</si>
  <si>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</si>
  <si>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</si>
  <si>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</si>
  <si>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</si>
  <si>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</si>
  <si>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</si>
  <si>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</si>
  <si>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</si>
  <si>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</si>
  <si>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</si>
  <si>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</si>
  <si>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</si>
  <si>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</si>
  <si>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</si>
  <si>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</si>
  <si>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</si>
  <si>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</si>
  <si>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</si>
  <si>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</si>
  <si>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</si>
  <si>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</si>
  <si>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</si>
  <si>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</si>
  <si>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</si>
  <si>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</si>
  <si>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</si>
  <si>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</si>
  <si>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</si>
  <si>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</si>
  <si>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</si>
  <si>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</si>
  <si>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</si>
  <si>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</si>
  <si>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</si>
  <si>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</si>
  <si>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</si>
  <si>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</si>
  <si>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</si>
  <si>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</si>
  <si>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</si>
  <si>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</si>
  <si>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</si>
  <si>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</si>
  <si>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</si>
  <si>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</si>
  <si>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</si>
  <si>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</si>
  <si>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</si>
  <si>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</si>
  <si>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</si>
  <si>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</si>
  <si>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</si>
  <si>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</si>
  <si>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</si>
  <si>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</si>
  <si>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</si>
  <si>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</si>
  <si>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</si>
  <si>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</si>
  <si>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</si>
  <si>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</si>
  <si>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</si>
  <si>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</si>
  <si>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</si>
  <si>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</si>
  <si>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</si>
  <si>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</si>
  <si>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</si>
  <si>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</si>
  <si>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</si>
  <si>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</si>
  <si>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</si>
  <si>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</si>
  <si>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</si>
  <si>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</si>
  <si>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</si>
  <si>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</si>
  <si>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</si>
  <si>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</si>
  <si>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</si>
  <si>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</si>
  <si>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</si>
  <si>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</si>
  <si>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</si>
  <si>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</si>
  <si>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</si>
  <si>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</si>
  <si>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</si>
  <si>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</si>
  <si>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</si>
  <si>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</si>
  <si>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</si>
  <si>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</si>
  <si>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</si>
  <si>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</si>
  <si>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</si>
  <si>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</si>
  <si>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</si>
  <si>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</si>
  <si>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</si>
  <si>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</si>
  <si>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</si>
  <si>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</si>
  <si>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</si>
  <si>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</si>
  <si>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</si>
  <si>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</si>
  <si>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</si>
  <si>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</si>
  <si>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</si>
  <si>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</si>
  <si>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</si>
  <si>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</si>
  <si>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</si>
  <si>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</si>
  <si>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</si>
  <si>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</si>
  <si>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</si>
  <si>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</si>
  <si>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</si>
  <si>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</si>
  <si>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</si>
  <si>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</si>
  <si>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</si>
  <si>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</si>
  <si>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</si>
  <si>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</si>
  <si>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</si>
  <si>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</si>
  <si>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</si>
  <si>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</si>
  <si>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</si>
  <si>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</si>
  <si>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</si>
  <si>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</si>
  <si>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</si>
  <si>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</si>
  <si>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</si>
  <si>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</si>
  <si>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</si>
  <si>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</si>
  <si>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</si>
  <si>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</si>
  <si>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</si>
  <si>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</si>
  <si>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</si>
  <si>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</si>
  <si>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</si>
  <si>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</si>
  <si>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</si>
  <si>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</si>
  <si>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</si>
  <si>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</si>
  <si>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</si>
  <si>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</si>
  <si>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</si>
  <si>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</si>
  <si>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</si>
  <si>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</si>
  <si>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</si>
  <si>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</si>
  <si>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</si>
  <si>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</si>
  <si>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</si>
  <si>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</si>
  <si>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</si>
  <si>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</si>
  <si>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</si>
  <si>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</si>
  <si>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</si>
  <si>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</si>
  <si>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</si>
  <si>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</si>
  <si>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</si>
  <si>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</si>
  <si>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</si>
  <si>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</si>
  <si>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</si>
  <si>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</si>
  <si>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</si>
  <si>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</si>
  <si>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</si>
  <si>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</si>
  <si>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</si>
  <si>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</si>
  <si>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</si>
  <si>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</si>
  <si>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</si>
  <si>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</si>
  <si>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</si>
  <si>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</si>
  <si>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</si>
  <si>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</si>
  <si>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</si>
  <si>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</si>
  <si>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</si>
  <si>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</si>
  <si>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</si>
  <si>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</si>
  <si>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</si>
  <si>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</si>
  <si>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</si>
  <si>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</si>
  <si>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</si>
  <si>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</si>
  <si>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</si>
  <si>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</si>
  <si>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</si>
  <si>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</si>
  <si>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</si>
  <si>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</si>
  <si>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</si>
  <si>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</si>
  <si>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</si>
  <si>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</si>
  <si>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</si>
  <si>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</si>
  <si>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</si>
  <si>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</si>
  <si>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</si>
  <si>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</si>
  <si>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</si>
  <si>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</si>
  <si>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</si>
  <si>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</si>
  <si>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</si>
  <si>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</si>
  <si>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</si>
  <si>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</si>
  <si>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</si>
  <si>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</si>
  <si>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</si>
  <si>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</si>
  <si>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</si>
  <si>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</si>
  <si>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</si>
  <si>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</si>
  <si>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</si>
  <si>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</si>
  <si>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</si>
  <si>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</si>
  <si>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</si>
  <si>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</si>
  <si>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</si>
  <si>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</si>
  <si>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</si>
  <si>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</si>
  <si>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</si>
  <si>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</si>
  <si>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</si>
  <si>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</si>
  <si>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</si>
  <si>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</si>
  <si>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</si>
  <si>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</si>
  <si>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</si>
  <si>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</si>
  <si>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</si>
  <si>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</si>
  <si>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</si>
  <si>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</si>
  <si>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</si>
  <si>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</si>
  <si>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</si>
  <si>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</si>
  <si>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</si>
  <si>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</si>
  <si>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</si>
  <si>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</si>
  <si>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</si>
  <si>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</si>
  <si>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</si>
  <si>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</si>
  <si>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</si>
  <si>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</si>
  <si>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</si>
  <si>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</si>
  <si>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</si>
  <si>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</si>
  <si>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</si>
  <si>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</si>
  <si>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</si>
  <si>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</si>
  <si>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</si>
  <si>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</si>
  <si>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</si>
  <si>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</si>
  <si>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</si>
  <si>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</si>
  <si>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</si>
  <si>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</si>
  <si>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</si>
  <si>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</si>
  <si>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</si>
  <si>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</si>
  <si>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</si>
  <si>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</si>
  <si>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</si>
  <si>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</si>
  <si>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</si>
  <si>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</si>
  <si>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</si>
  <si>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</si>
  <si>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</si>
  <si>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</si>
  <si>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</si>
  <si>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</si>
  <si>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</si>
  <si>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</si>
  <si>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</si>
  <si>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</si>
  <si>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</si>
  <si>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</si>
  <si>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</si>
  <si>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</si>
  <si>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</si>
  <si>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</si>
  <si>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</si>
  <si>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</si>
  <si>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</si>
  <si>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</si>
  <si>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</si>
  <si>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</si>
  <si>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</si>
  <si>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</si>
  <si>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</si>
  <si>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</si>
  <si>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</si>
  <si>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</si>
  <si>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</si>
  <si>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</si>
  <si>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</si>
  <si>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</si>
  <si>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</si>
  <si>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</si>
  <si>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</si>
  <si>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</si>
  <si>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</si>
  <si>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</si>
  <si>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</si>
  <si>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</si>
  <si>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</si>
  <si>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</si>
  <si>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</si>
  <si>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</si>
  <si>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</si>
  <si>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</si>
  <si>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</si>
  <si>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</si>
  <si>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</si>
  <si>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</si>
  <si>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</si>
  <si>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</si>
  <si>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</si>
  <si>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</si>
  <si>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</si>
  <si>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</si>
  <si>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</si>
  <si>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</si>
  <si>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</si>
  <si>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</si>
  <si>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</si>
  <si>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</si>
  <si>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</si>
  <si>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</si>
  <si>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</si>
  <si>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</si>
  <si>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</si>
  <si>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</si>
  <si>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</si>
  <si>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</si>
  <si>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</si>
  <si>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</si>
  <si>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</si>
  <si>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</si>
  <si>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</si>
  <si>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</si>
  <si>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</si>
  <si>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</si>
  <si>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</si>
  <si>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</si>
  <si>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</si>
  <si>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</si>
  <si>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</si>
  <si>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</si>
  <si>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</si>
  <si>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</si>
  <si>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</si>
  <si>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</si>
  <si>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</si>
  <si>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</si>
  <si>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</si>
  <si>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</si>
  <si>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</si>
  <si>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</si>
  <si>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</si>
  <si>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</si>
  <si>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</si>
  <si>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</si>
  <si>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</si>
  <si>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</si>
  <si>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</si>
  <si>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</si>
  <si>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</si>
  <si>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</si>
  <si>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</si>
  <si>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</si>
  <si>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</si>
  <si>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</si>
  <si>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</si>
  <si>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</si>
  <si>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</si>
  <si>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</si>
  <si>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</si>
  <si>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</si>
  <si>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</si>
  <si>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</si>
  <si>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</si>
  <si>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</si>
  <si>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</si>
  <si>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</si>
  <si>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</si>
  <si>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</si>
  <si>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</si>
  <si>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</si>
  <si>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</si>
  <si>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</si>
  <si>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</si>
  <si>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</si>
  <si>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</si>
  <si>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</si>
  <si>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</si>
  <si>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</si>
  <si>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</si>
  <si>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</si>
  <si>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</si>
  <si>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</si>
  <si>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</si>
  <si>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</si>
  <si>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</si>
  <si>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</si>
  <si>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</si>
  <si>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</si>
  <si>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</si>
  <si>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</si>
  <si>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</si>
  <si>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</si>
  <si>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</si>
  <si>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</si>
  <si>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</si>
  <si>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</si>
  <si>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</si>
  <si>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</si>
  <si>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</si>
  <si>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</si>
  <si>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</si>
  <si>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</si>
  <si>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</si>
  <si>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</si>
  <si>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</si>
  <si>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</si>
  <si>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</si>
  <si>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</si>
  <si>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</si>
  <si>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</si>
  <si>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</si>
  <si>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</si>
  <si>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</si>
  <si>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</si>
  <si>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</si>
  <si>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</si>
  <si>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</si>
  <si>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</si>
  <si>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</si>
  <si>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</si>
  <si>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</si>
  <si>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</si>
  <si>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</si>
  <si>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</si>
  <si>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</si>
  <si>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</si>
  <si>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</si>
  <si>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</si>
  <si>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</si>
  <si>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</si>
  <si>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</si>
  <si>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</si>
  <si>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</si>
  <si>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</si>
  <si>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</si>
  <si>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</si>
  <si>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</si>
  <si>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</si>
  <si>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</si>
  <si>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</si>
  <si>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</si>
  <si>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</si>
  <si>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</si>
  <si>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</si>
  <si>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</si>
  <si>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</si>
  <si>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</si>
  <si>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</si>
  <si>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</si>
  <si>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</si>
  <si>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</si>
  <si>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</si>
  <si>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</si>
  <si>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</si>
  <si>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</si>
  <si>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</si>
  <si>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</si>
  <si>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</si>
  <si>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</si>
  <si>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</si>
  <si>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</si>
  <si>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</si>
  <si>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</si>
  <si>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</si>
  <si>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</si>
  <si>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</si>
  <si>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</si>
  <si>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</si>
  <si>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</si>
  <si>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</si>
  <si>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</si>
  <si>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</si>
  <si>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</si>
  <si>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</si>
  <si>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</si>
  <si>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</si>
  <si>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</si>
  <si>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</si>
  <si>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</si>
  <si>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</si>
  <si>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</si>
  <si>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</si>
  <si>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</si>
  <si>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</si>
  <si>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</si>
  <si>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</si>
  <si>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</si>
  <si>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</si>
  <si>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</si>
  <si>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</si>
  <si>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</si>
  <si>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</si>
  <si>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</si>
  <si>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</si>
  <si>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</si>
  <si>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</si>
  <si>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</si>
  <si>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</si>
  <si>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</si>
  <si>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</si>
  <si>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</si>
  <si>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</si>
  <si>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</si>
  <si>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</si>
  <si>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</si>
  <si>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</si>
  <si>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</si>
  <si>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</si>
  <si>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</si>
  <si>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</si>
  <si>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</si>
  <si>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</si>
  <si>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</si>
  <si>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</si>
  <si>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</si>
  <si>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</si>
  <si>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</si>
  <si>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</si>
  <si>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</si>
  <si>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</si>
  <si>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</si>
  <si>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</si>
  <si>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</si>
  <si>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</si>
  <si>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</si>
  <si>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</si>
  <si>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</si>
  <si>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</si>
  <si>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</si>
  <si>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</si>
  <si>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</si>
  <si>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</si>
  <si>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</si>
  <si>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</si>
  <si>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</si>
  <si>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</si>
  <si>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</si>
  <si>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</si>
  <si>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</si>
  <si>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</si>
  <si>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</si>
  <si>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</si>
  <si>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</si>
  <si>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</si>
  <si>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</si>
  <si>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</si>
  <si>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</si>
  <si>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</si>
  <si>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</si>
  <si>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</si>
  <si>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</si>
  <si>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</si>
  <si>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</si>
  <si>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</si>
  <si>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</si>
  <si>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</si>
  <si>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</si>
  <si>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</si>
  <si>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</si>
  <si>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</si>
  <si>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</si>
  <si>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</si>
  <si>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</si>
  <si>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</si>
  <si>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</si>
  <si>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</si>
  <si>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</si>
  <si>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</si>
  <si>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</si>
  <si>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</si>
  <si>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</si>
  <si>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</si>
  <si>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</si>
  <si>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</si>
  <si>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</si>
  <si>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</si>
  <si>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</si>
  <si>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</si>
  <si>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</si>
  <si>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</si>
  <si>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</si>
  <si>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</si>
  <si>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</si>
  <si>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</si>
  <si>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</si>
  <si>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</si>
  <si>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</si>
  <si>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</si>
  <si>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</si>
  <si>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</si>
  <si>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</si>
  <si>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</si>
  <si>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</si>
  <si>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</si>
  <si>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</si>
  <si>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</si>
  <si>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</si>
  <si>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</si>
  <si>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</si>
  <si>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</si>
  <si>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</si>
  <si>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</si>
  <si>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</si>
  <si>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</si>
  <si>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</si>
  <si>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</si>
  <si>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</si>
  <si>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</si>
  <si>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</si>
  <si>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</si>
  <si>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</si>
  <si>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</si>
  <si>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</si>
  <si>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</si>
  <si>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</si>
  <si>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</si>
  <si>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</si>
  <si>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</si>
  <si>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</si>
  <si>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</si>
  <si>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</si>
  <si>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</si>
  <si>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</si>
  <si>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</si>
  <si>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</si>
  <si>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</si>
  <si>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</si>
  <si>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</si>
  <si>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</si>
  <si>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</si>
  <si>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</si>
  <si>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</si>
  <si>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</si>
  <si>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</si>
  <si>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</si>
  <si>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</si>
  <si>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</si>
  <si>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</si>
  <si>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</si>
  <si>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</si>
  <si>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</si>
  <si>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</si>
  <si>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</si>
  <si>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</si>
  <si>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</si>
  <si>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</si>
  <si>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</si>
  <si>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</si>
  <si>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</si>
  <si>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</si>
  <si>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</si>
  <si>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</si>
  <si>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</si>
  <si>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</si>
  <si>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</si>
  <si>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</si>
  <si>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</si>
  <si>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</si>
  <si>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</si>
  <si>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</si>
  <si>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</si>
  <si>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</si>
  <si>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</si>
  <si>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</si>
  <si>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</si>
  <si>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</si>
  <si>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</si>
  <si>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</si>
  <si>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</si>
  <si>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</si>
  <si>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</si>
  <si>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</si>
  <si>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</si>
  <si>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</si>
  <si>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</si>
  <si>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</si>
  <si>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</si>
  <si>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</si>
  <si>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</si>
  <si>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</si>
  <si>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</si>
  <si>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</si>
  <si>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</si>
  <si>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</si>
  <si>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</si>
  <si>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</si>
  <si>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</si>
  <si>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</si>
  <si>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</si>
  <si>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</si>
  <si>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</si>
  <si>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</si>
  <si>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</si>
  <si>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</si>
  <si>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</si>
  <si>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</si>
  <si>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</si>
  <si>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</si>
  <si>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</si>
  <si>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</si>
  <si>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</si>
  <si>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</si>
  <si>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</si>
  <si>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</si>
  <si>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</si>
  <si>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</si>
  <si>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</si>
  <si>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</si>
  <si>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</si>
  <si>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</si>
  <si>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</si>
  <si>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</si>
  <si>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</si>
  <si>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</si>
  <si>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</si>
  <si>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</si>
  <si>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</si>
  <si>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</si>
  <si>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</si>
  <si>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</si>
  <si>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</si>
  <si>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</si>
  <si>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</si>
  <si>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</si>
  <si>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</si>
  <si>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</si>
  <si>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</si>
  <si>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</si>
  <si>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</si>
  <si>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</si>
  <si>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</si>
  <si>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</si>
  <si>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</si>
  <si>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</si>
  <si>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</si>
  <si>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</si>
  <si>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</si>
  <si>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</si>
  <si>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</si>
  <si>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</si>
  <si>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</si>
  <si>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</si>
  <si>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</si>
  <si>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</si>
  <si>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</si>
  <si>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</si>
  <si>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</si>
  <si>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</si>
  <si>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</si>
  <si>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</si>
  <si>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</si>
  <si>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</si>
  <si>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</si>
  <si>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</si>
  <si>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</si>
  <si>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</si>
  <si>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</si>
  <si>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</si>
  <si>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</si>
  <si>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</si>
  <si>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</si>
  <si>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</si>
  <si>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</si>
  <si>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</si>
  <si>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</si>
  <si>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</si>
  <si>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</si>
  <si>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</si>
  <si>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</si>
  <si>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</si>
  <si>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</si>
  <si>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</si>
  <si>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</si>
  <si>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</si>
  <si>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</si>
  <si>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</si>
  <si>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</si>
  <si>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</si>
  <si>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</si>
  <si>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</si>
  <si>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</si>
  <si>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</si>
  <si>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</si>
  <si>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</si>
  <si>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</si>
  <si>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</si>
  <si>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</si>
  <si>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</si>
  <si>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</si>
  <si>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</si>
  <si>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</si>
  <si>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</si>
  <si>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</si>
  <si>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</si>
  <si>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</si>
  <si>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</si>
  <si>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</si>
  <si>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</si>
  <si>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</si>
  <si>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</si>
  <si>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</si>
  <si>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</si>
  <si>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</si>
  <si>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</si>
  <si>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</si>
  <si>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</si>
  <si>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</si>
  <si>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</si>
  <si>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</si>
  <si>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</si>
  <si>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</si>
  <si>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</si>
  <si>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</si>
  <si>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</si>
  <si>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</si>
  <si>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</si>
  <si>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</si>
  <si>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</si>
  <si>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</si>
  <si>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</si>
  <si>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</si>
  <si>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</si>
  <si>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</si>
  <si>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</si>
  <si>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</si>
  <si>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</si>
  <si>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</si>
  <si>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</si>
  <si>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</si>
  <si>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</si>
  <si>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</si>
  <si>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</si>
  <si>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</si>
  <si>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</si>
  <si>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</si>
  <si>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</si>
  <si>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</si>
  <si>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</si>
  <si>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</si>
  <si>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</si>
  <si>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</si>
  <si>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</si>
  <si>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</si>
  <si>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</si>
  <si>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</si>
  <si>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</si>
  <si>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</si>
  <si>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</si>
  <si>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</si>
  <si>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</si>
  <si>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</si>
  <si>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</si>
  <si>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</si>
  <si>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</si>
  <si>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</si>
  <si>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</si>
  <si>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</si>
  <si>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</si>
  <si>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</si>
  <si>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</si>
  <si>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</si>
  <si>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</si>
  <si>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</si>
  <si>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</si>
  <si>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</si>
  <si>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</si>
  <si>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</si>
  <si>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</si>
  <si>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</si>
  <si>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</si>
  <si>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</si>
  <si>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</si>
  <si>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</si>
  <si>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</si>
  <si>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</si>
  <si>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</si>
  <si>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</si>
  <si>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</si>
  <si>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</si>
  <si>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</si>
  <si>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</si>
  <si>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</si>
  <si>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</si>
  <si>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</si>
  <si>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</si>
  <si>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</si>
  <si>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</si>
  <si>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</si>
  <si>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</si>
  <si>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</si>
  <si>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</si>
  <si>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</si>
  <si>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</si>
  <si>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</si>
  <si>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</si>
  <si>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</si>
  <si>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</si>
  <si>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</si>
  <si>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</si>
  <si>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</si>
  <si>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</si>
  <si>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</si>
  <si>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</si>
  <si>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</si>
  <si>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</si>
  <si>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</si>
  <si>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</si>
  <si>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</si>
  <si>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</si>
  <si>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</si>
  <si>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</si>
  <si>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</si>
  <si>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</si>
  <si>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</si>
  <si>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</si>
  <si>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</si>
  <si>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</si>
  <si>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</si>
  <si>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</si>
  <si>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</si>
  <si>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</si>
  <si>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</si>
  <si>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</si>
  <si>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</si>
  <si>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</si>
  <si>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</si>
  <si>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</si>
  <si>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</si>
  <si>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</si>
  <si>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</si>
  <si>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</si>
  <si>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</si>
  <si>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</si>
  <si>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</si>
  <si>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</si>
  <si>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</si>
  <si>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</si>
  <si>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</si>
  <si>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</si>
  <si>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</si>
  <si>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</si>
  <si>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</si>
  <si>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</si>
  <si>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</si>
  <si>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</si>
  <si>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</si>
  <si>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</si>
  <si>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</si>
  <si>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</si>
  <si>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</si>
  <si>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</si>
  <si>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</si>
  <si>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</si>
  <si>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</si>
  <si>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</si>
  <si>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</si>
  <si>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</si>
  <si>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</si>
  <si>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</si>
  <si>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</si>
  <si>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</si>
  <si>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</si>
  <si>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</si>
  <si>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</si>
  <si>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</si>
  <si>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</si>
  <si>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</si>
  <si>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</si>
  <si>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</si>
  <si>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</si>
  <si>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</si>
  <si>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</si>
  <si>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</si>
  <si>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</si>
  <si>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</si>
  <si>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</si>
  <si>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</si>
  <si>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</si>
  <si>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</si>
  <si>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</si>
  <si>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</si>
  <si>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</si>
  <si>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</si>
  <si>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</si>
  <si>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</si>
  <si>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</si>
  <si>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</si>
  <si>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</si>
  <si>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</si>
  <si>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</si>
  <si>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</si>
  <si>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</si>
  <si>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</si>
  <si>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</si>
  <si>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</si>
  <si>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</si>
  <si>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</si>
  <si>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</si>
  <si>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</si>
  <si>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</si>
  <si>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</si>
  <si>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</si>
  <si>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</si>
  <si>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</si>
  <si>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</si>
  <si>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</si>
  <si>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</si>
  <si>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</si>
  <si>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</si>
  <si>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</si>
  <si>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</si>
  <si>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</si>
  <si>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</si>
  <si>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</si>
  <si>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</si>
  <si>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</si>
  <si>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</si>
  <si>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</si>
  <si>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</si>
  <si>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</si>
  <si>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</si>
  <si>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</si>
  <si>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</si>
  <si>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</si>
  <si>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</si>
  <si>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</si>
  <si>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</si>
  <si>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</si>
  <si>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</si>
  <si>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</si>
  <si>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</si>
  <si>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</si>
  <si>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</si>
  <si>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</si>
  <si>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</si>
  <si>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</si>
  <si>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</si>
  <si>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</si>
  <si>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</si>
  <si>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</si>
  <si>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</si>
  <si>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</si>
  <si>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</si>
  <si>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</si>
  <si>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</si>
  <si>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</si>
  <si>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</si>
  <si>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</si>
  <si>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</si>
  <si>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</si>
  <si>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</si>
  <si>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</si>
  <si>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</si>
  <si>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</si>
  <si>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</si>
  <si>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</si>
  <si>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</si>
  <si>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</si>
  <si>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</si>
  <si>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</si>
  <si>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</si>
  <si>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</si>
  <si>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</si>
  <si>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</si>
  <si>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</si>
  <si>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</si>
  <si>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</si>
  <si>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</si>
  <si>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</si>
  <si>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</si>
  <si>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</si>
  <si>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</si>
  <si>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</si>
  <si>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</si>
  <si>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</si>
  <si>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</si>
  <si>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</si>
  <si>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</si>
  <si>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</si>
  <si>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</si>
  <si>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</si>
  <si>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</si>
  <si>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</si>
  <si>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</si>
  <si>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</si>
  <si>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</si>
  <si>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</si>
  <si>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</si>
  <si>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</si>
  <si>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</si>
  <si>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</si>
  <si>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</si>
  <si>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</si>
  <si>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</si>
  <si>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</si>
  <si>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</si>
  <si>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</si>
  <si>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</si>
  <si>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</si>
  <si>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</si>
  <si>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</si>
  <si>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</si>
  <si>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</si>
  <si>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</si>
  <si>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</si>
  <si>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</si>
  <si>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</si>
  <si>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</si>
  <si>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</si>
  <si>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</si>
  <si>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</si>
  <si>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</si>
  <si>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</si>
  <si>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</si>
  <si>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</si>
  <si>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</si>
  <si>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</si>
  <si>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</si>
  <si>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</si>
  <si>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</si>
  <si>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</si>
  <si>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</si>
  <si>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</si>
  <si>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</si>
  <si>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</si>
  <si>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</si>
  <si>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</si>
  <si>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</si>
  <si>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</si>
  <si>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</si>
  <si>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</si>
  <si>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</si>
  <si>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</si>
  <si>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</si>
  <si>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</si>
  <si>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</si>
  <si>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</si>
  <si>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</si>
  <si>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</si>
  <si>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</si>
  <si>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</si>
  <si>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</si>
  <si>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</si>
  <si>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</si>
  <si>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</si>
  <si>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</si>
  <si>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</si>
  <si>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</si>
  <si>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</si>
  <si>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</si>
  <si>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</si>
  <si>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</si>
  <si>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</si>
  <si>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</si>
  <si>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</si>
  <si>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</si>
  <si>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</si>
  <si>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</si>
  <si>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</si>
  <si>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</si>
  <si>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</si>
  <si>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</si>
  <si>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</si>
  <si>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</si>
  <si>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</si>
  <si>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</si>
  <si>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</si>
  <si>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</si>
  <si>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</si>
  <si>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</si>
  <si>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</si>
  <si>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</si>
  <si>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</si>
  <si>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</si>
  <si>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</si>
  <si>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</si>
  <si>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</si>
  <si>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</si>
  <si>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</si>
  <si>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</si>
  <si>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</si>
  <si>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</si>
  <si>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</si>
  <si>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</si>
  <si>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</si>
  <si>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</si>
  <si>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</si>
  <si>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</si>
  <si>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</si>
  <si>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</si>
  <si>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</si>
  <si>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</si>
  <si>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</si>
  <si>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</si>
  <si>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</si>
  <si>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</si>
  <si>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</si>
  <si>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</si>
  <si>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</si>
  <si>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</si>
  <si>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</si>
  <si>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</si>
  <si>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</si>
  <si>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</si>
  <si>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</si>
  <si>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</si>
  <si>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</si>
  <si>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</si>
  <si>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</si>
  <si>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</si>
  <si>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</si>
  <si>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</si>
  <si>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</si>
  <si>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</si>
  <si>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</si>
  <si>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</si>
  <si>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</si>
  <si>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</si>
  <si>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</si>
  <si>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</si>
  <si>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</si>
  <si>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</si>
  <si>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</si>
  <si>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</si>
  <si>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</si>
  <si>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</si>
  <si>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</si>
  <si>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</si>
  <si>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</si>
  <si>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</si>
  <si>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</si>
  <si>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</si>
  <si>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</si>
  <si>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</si>
  <si>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</si>
  <si>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</si>
  <si>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</si>
  <si>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</si>
  <si>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</si>
  <si>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</si>
  <si>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</si>
  <si>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</si>
  <si>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</si>
  <si>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</si>
  <si>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</si>
  <si>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</si>
  <si>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</si>
  <si>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</si>
  <si>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</si>
  <si>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</si>
  <si>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</si>
  <si>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</si>
  <si>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</si>
  <si>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</si>
  <si>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</si>
  <si>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</si>
  <si>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</si>
  <si>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</si>
  <si>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</si>
  <si>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</si>
  <si>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</si>
  <si>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</si>
  <si>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</si>
  <si>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</si>
  <si>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</si>
  <si>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</si>
  <si>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</si>
  <si>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</si>
  <si>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</si>
  <si>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</si>
  <si>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</si>
  <si>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</si>
  <si>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</si>
  <si>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</si>
  <si>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</si>
  <si>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</si>
  <si>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</si>
  <si>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</si>
  <si>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</si>
  <si>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</si>
  <si>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</si>
  <si>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</si>
  <si>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</si>
  <si>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</si>
  <si>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</si>
  <si>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</si>
  <si>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</si>
  <si>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</si>
  <si>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</si>
  <si>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</si>
  <si>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</si>
  <si>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</si>
  <si>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</si>
  <si>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</si>
  <si>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</si>
  <si>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</si>
  <si>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</si>
  <si>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</si>
  <si>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</si>
  <si>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</si>
  <si>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</si>
  <si>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</si>
  <si>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</si>
  <si>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</si>
  <si>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</si>
  <si>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</si>
  <si>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</si>
  <si>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</si>
  <si>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</si>
  <si>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</si>
  <si>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</si>
  <si>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</si>
  <si>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</si>
  <si>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</si>
  <si>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</si>
  <si>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</si>
  <si>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</si>
  <si>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</si>
  <si>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</si>
  <si>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</si>
  <si>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</si>
  <si>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</si>
  <si>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</si>
  <si>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</si>
  <si>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</si>
  <si>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</si>
  <si>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</si>
  <si>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</si>
  <si>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</si>
  <si>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</si>
  <si>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</si>
  <si>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</si>
  <si>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</si>
  <si>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</si>
  <si>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</si>
  <si>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</si>
  <si>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</si>
  <si>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</si>
  <si>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</si>
  <si>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</si>
  <si>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</si>
  <si>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</si>
  <si>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</si>
  <si>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</si>
  <si>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</si>
  <si>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</si>
  <si>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</si>
  <si>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</si>
  <si>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</si>
  <si>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</si>
  <si>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</si>
  <si>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</si>
  <si>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</si>
  <si>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</si>
  <si>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</si>
  <si>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</si>
  <si>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</si>
  <si>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</si>
  <si>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</si>
  <si>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</si>
  <si>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</si>
  <si>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</si>
  <si>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</si>
  <si>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</si>
  <si>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</si>
  <si>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</si>
  <si>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</si>
  <si>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</si>
  <si>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</si>
  <si>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</si>
  <si>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</si>
  <si>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</si>
  <si>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</si>
  <si>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</si>
  <si>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</si>
  <si>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</si>
  <si>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</si>
  <si>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</si>
  <si>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</si>
  <si>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</si>
  <si>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</si>
  <si>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</si>
  <si>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</si>
  <si>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</si>
  <si>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</si>
  <si>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</si>
  <si>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</si>
  <si>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</si>
  <si>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</si>
  <si>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</si>
  <si>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</si>
  <si>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</si>
  <si>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</si>
  <si>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</si>
  <si>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</si>
  <si>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</si>
  <si>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</si>
  <si>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</si>
  <si>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</si>
  <si>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</si>
  <si>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</si>
  <si>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</si>
  <si>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</si>
  <si>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</si>
  <si>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</si>
  <si>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</si>
  <si>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</si>
  <si>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</si>
  <si>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</si>
  <si>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</si>
  <si>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</si>
  <si>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</si>
  <si>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</si>
  <si>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</si>
  <si>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</si>
  <si>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</si>
  <si>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</si>
  <si>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</si>
  <si>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</si>
  <si>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</si>
  <si>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</si>
  <si>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</si>
  <si>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</si>
  <si>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</si>
  <si>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</si>
  <si>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</si>
  <si>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</si>
  <si>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</si>
  <si>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</si>
  <si>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</si>
  <si>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</si>
  <si>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</si>
  <si>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</si>
  <si>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</si>
  <si>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</si>
  <si>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</si>
  <si>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</si>
  <si>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</si>
  <si>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</si>
  <si>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</si>
  <si>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</si>
  <si>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</si>
  <si>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</si>
  <si>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</si>
  <si>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</si>
  <si>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</si>
  <si>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</si>
  <si>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</si>
  <si>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</si>
  <si>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</si>
  <si>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</si>
  <si>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</si>
  <si>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</si>
  <si>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</si>
  <si>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</si>
  <si>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</si>
  <si>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</si>
  <si>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</si>
  <si>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</si>
  <si>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</si>
  <si>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</si>
  <si>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</si>
  <si>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</si>
  <si>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</si>
  <si>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</si>
  <si>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</si>
  <si>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</si>
  <si>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</si>
  <si>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</si>
  <si>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</si>
  <si>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</si>
  <si>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</si>
  <si>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</si>
  <si>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</si>
  <si>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</si>
  <si>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</si>
  <si>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</si>
  <si>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</si>
  <si>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</si>
  <si>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</si>
  <si>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</si>
  <si>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</si>
  <si>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</si>
  <si>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</si>
  <si>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</si>
  <si>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</si>
  <si>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</si>
  <si>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</si>
  <si>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</si>
  <si>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</si>
  <si>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</si>
  <si>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</si>
  <si>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</si>
  <si>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</si>
  <si>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</si>
  <si>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</si>
  <si>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</si>
  <si>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</si>
  <si>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</si>
  <si>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</si>
  <si>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</si>
  <si>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</si>
  <si>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</si>
  <si>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</si>
  <si>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</si>
  <si>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</si>
  <si>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</si>
  <si>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</si>
  <si>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</si>
  <si>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</si>
  <si>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</si>
  <si>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</si>
  <si>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</si>
  <si>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</si>
  <si>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</si>
  <si>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</si>
  <si>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</si>
  <si>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</si>
  <si>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</si>
  <si>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</si>
  <si>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</si>
  <si>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</si>
  <si>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</si>
  <si>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</si>
  <si>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</si>
  <si>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</si>
  <si>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</si>
  <si>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</si>
  <si>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</si>
  <si>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</si>
  <si>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</si>
  <si>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</si>
  <si>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</si>
  <si>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</si>
  <si>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</si>
  <si>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</si>
  <si>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</si>
  <si>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</si>
  <si>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</si>
  <si>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</si>
  <si>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</si>
  <si>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</si>
  <si>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</si>
  <si>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</si>
  <si>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</si>
  <si>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</si>
  <si>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</si>
  <si>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</si>
  <si>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</si>
  <si>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</si>
  <si>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</si>
  <si>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</si>
  <si>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</si>
  <si>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</si>
  <si>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</si>
  <si>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</si>
  <si>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</si>
  <si>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</si>
  <si>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</si>
  <si>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</si>
  <si>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</si>
  <si>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</si>
  <si>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</si>
  <si>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</si>
  <si>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</si>
  <si>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</si>
  <si>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</si>
  <si>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</si>
  <si>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</si>
  <si>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</si>
  <si>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</si>
  <si>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</si>
  <si>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</si>
  <si>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</si>
  <si>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</si>
  <si>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</si>
  <si>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</si>
  <si>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</si>
  <si>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</si>
  <si>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</si>
  <si>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</si>
  <si>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</si>
  <si>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</si>
  <si>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</si>
  <si>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</si>
  <si>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</si>
  <si>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</si>
  <si>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</si>
  <si>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</si>
  <si>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</si>
  <si>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</si>
  <si>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</si>
  <si>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</si>
  <si>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</si>
  <si>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</si>
  <si>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</si>
  <si>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</si>
  <si>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</si>
  <si>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</si>
  <si>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</si>
  <si>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</si>
  <si>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</si>
  <si>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</si>
  <si>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</si>
  <si>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</si>
  <si>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</si>
  <si>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</si>
  <si>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</si>
  <si>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</si>
  <si>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</si>
  <si>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</si>
  <si>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</si>
  <si>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</si>
  <si>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</si>
  <si>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</si>
  <si>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</si>
  <si>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</si>
  <si>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</si>
  <si>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</si>
  <si>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</si>
  <si>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</si>
  <si>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</si>
  <si>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</si>
  <si>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</si>
  <si>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</si>
  <si>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</si>
  <si>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</si>
  <si>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</si>
  <si>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</si>
  <si>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</si>
  <si>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</si>
  <si>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</si>
  <si>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</si>
  <si>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</si>
  <si>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</si>
  <si>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</si>
  <si>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</si>
  <si>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</si>
  <si>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</si>
  <si>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</si>
  <si>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</si>
  <si>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</si>
  <si>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</si>
  <si>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</si>
  <si>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</si>
  <si>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</si>
  <si>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</si>
  <si>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</si>
  <si>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</si>
  <si>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</si>
  <si>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</si>
  <si>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</si>
  <si>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</si>
  <si>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</si>
  <si>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</si>
  <si>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</si>
  <si>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</si>
  <si>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</si>
  <si>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</si>
  <si>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</si>
  <si>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</si>
  <si>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</si>
  <si>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</si>
  <si>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</si>
  <si>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</si>
  <si>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</si>
  <si>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</si>
  <si>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</si>
  <si>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</si>
  <si>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</si>
  <si>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</si>
  <si>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</si>
  <si>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</si>
  <si>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</si>
  <si>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</si>
  <si>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</si>
  <si>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</si>
  <si>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</si>
  <si>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</si>
  <si>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</si>
  <si>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</si>
  <si>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</si>
  <si>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</si>
  <si>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</si>
  <si>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</si>
  <si>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</si>
  <si>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</si>
  <si>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</si>
  <si>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</si>
  <si>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</si>
  <si>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</si>
  <si>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</si>
  <si>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</si>
  <si>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</si>
  <si>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</si>
  <si>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</si>
  <si>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</si>
  <si>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</si>
  <si>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</si>
  <si>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</si>
  <si>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</si>
  <si>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</si>
  <si>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</si>
  <si>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</si>
  <si>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</si>
  <si>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</si>
  <si>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</si>
  <si>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</si>
  <si>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</si>
  <si>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</si>
  <si>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</si>
  <si>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</si>
  <si>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</si>
  <si>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</si>
  <si>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</si>
  <si>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</si>
  <si>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</si>
  <si>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</si>
  <si>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</si>
  <si>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</si>
  <si>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</si>
  <si>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</si>
  <si>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</si>
  <si>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</si>
  <si>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</si>
  <si>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</si>
  <si>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</si>
  <si>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</si>
  <si>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</si>
  <si>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</si>
  <si>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</si>
  <si>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</si>
  <si>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</si>
  <si>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</si>
  <si>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</si>
  <si>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</si>
  <si>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</si>
  <si>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</si>
  <si>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</si>
  <si>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</si>
  <si>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</si>
  <si>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</si>
  <si>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</si>
  <si>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</si>
  <si>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</si>
  <si>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</si>
  <si>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</si>
  <si>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</si>
  <si>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</si>
  <si>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</si>
  <si>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</si>
  <si>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</si>
  <si>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</si>
  <si>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</si>
  <si>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</si>
  <si>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</si>
  <si>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</si>
  <si>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</si>
  <si>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</si>
  <si>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</si>
  <si>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</si>
  <si>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</si>
  <si>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</si>
  <si>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</si>
  <si>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</si>
  <si>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</si>
  <si>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</si>
  <si>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</si>
  <si>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</si>
  <si>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</si>
  <si>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</si>
  <si>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</si>
  <si>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</si>
  <si>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</si>
  <si>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</si>
  <si>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</si>
  <si>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</si>
  <si>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</si>
  <si>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</si>
  <si>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</si>
  <si>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</si>
  <si>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</si>
  <si>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</si>
  <si>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</si>
  <si>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</si>
  <si>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</si>
  <si>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</si>
  <si>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</si>
  <si>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</si>
  <si>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</si>
  <si>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</si>
  <si>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</si>
  <si>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</si>
  <si>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</si>
  <si>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</si>
  <si>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</si>
  <si>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</si>
  <si>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</si>
  <si>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</si>
  <si>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</si>
  <si>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</si>
  <si>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</si>
  <si>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</si>
  <si>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</si>
  <si>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</si>
  <si>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</si>
  <si>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</si>
  <si>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</si>
  <si>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</si>
  <si>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</si>
  <si>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</si>
  <si>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</si>
  <si>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</si>
  <si>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</si>
  <si>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</si>
  <si>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</si>
  <si>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</si>
  <si>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</si>
  <si>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</si>
  <si>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</si>
  <si>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</si>
  <si>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</si>
  <si>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</si>
  <si>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</si>
  <si>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</si>
  <si>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</si>
  <si>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</si>
  <si>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</si>
  <si>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</si>
  <si>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</si>
  <si>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</si>
  <si>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</si>
  <si>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</si>
  <si>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</si>
  <si>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</si>
  <si>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</si>
  <si>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</si>
  <si>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</si>
  <si>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</si>
  <si>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</si>
  <si>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</si>
  <si>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</si>
  <si>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</si>
  <si>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</si>
  <si>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</si>
  <si>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</si>
  <si>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</si>
  <si>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</si>
  <si>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</si>
  <si>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</si>
  <si>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</si>
  <si>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</si>
  <si>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</si>
  <si>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</si>
  <si>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</si>
  <si>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</si>
  <si>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</si>
  <si>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</si>
  <si>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</si>
  <si>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</si>
  <si>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</si>
  <si>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</si>
  <si>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</si>
  <si>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</si>
  <si>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</si>
  <si>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</si>
  <si>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</si>
  <si>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</si>
  <si>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</si>
  <si>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</si>
  <si>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</si>
  <si>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</si>
  <si>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</si>
  <si>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</si>
  <si>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</si>
  <si>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</si>
  <si>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</si>
  <si>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</si>
  <si>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</si>
  <si>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</si>
  <si>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</si>
  <si>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</si>
  <si>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</si>
  <si>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</si>
  <si>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</si>
  <si>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</si>
  <si>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</si>
  <si>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</si>
  <si>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</si>
  <si>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</si>
  <si>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</si>
  <si>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</si>
  <si>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</si>
  <si>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</si>
  <si>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</si>
  <si>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</si>
  <si>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</si>
  <si>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</si>
  <si>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</si>
  <si>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</si>
  <si>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</si>
  <si>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</si>
  <si>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</si>
  <si>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</si>
  <si>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</si>
  <si>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</si>
  <si>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</si>
  <si>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</si>
  <si>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</si>
  <si>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</si>
  <si>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</si>
  <si>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</si>
  <si>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</si>
  <si>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</si>
  <si>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</si>
  <si>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</si>
  <si>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</si>
  <si>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</si>
  <si>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</si>
  <si>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</si>
  <si>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</si>
  <si>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</si>
  <si>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</si>
  <si>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</si>
  <si>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</si>
  <si>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</si>
  <si>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</si>
  <si>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</si>
  <si>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</si>
  <si>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</si>
  <si>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</si>
  <si>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</si>
  <si>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</si>
  <si>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</si>
  <si>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</si>
  <si>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</si>
  <si>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</si>
  <si>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</si>
  <si>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</si>
  <si>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</si>
  <si>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</si>
  <si>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</si>
  <si>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</si>
  <si>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</si>
  <si>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</si>
  <si>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</si>
  <si>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</si>
  <si>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</si>
  <si>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</si>
  <si>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</si>
  <si>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</si>
  <si>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</si>
  <si>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</si>
  <si>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</si>
  <si>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</si>
  <si>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</si>
  <si>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</si>
  <si>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</si>
  <si>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</si>
  <si>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</si>
  <si>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</si>
  <si>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</si>
  <si>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</si>
  <si>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</si>
  <si>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</si>
  <si>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</si>
  <si>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</si>
  <si>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</si>
  <si>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</si>
  <si>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</si>
  <si>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</si>
  <si>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</si>
  <si>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</si>
  <si>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</si>
  <si>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</si>
  <si>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</si>
  <si>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</si>
  <si>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</si>
  <si>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</si>
  <si>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</si>
  <si>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</si>
  <si>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</si>
  <si>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</si>
  <si>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</si>
  <si>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</si>
  <si>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</si>
  <si>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</si>
  <si>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</si>
  <si>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</si>
  <si>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</si>
  <si>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</si>
  <si>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</si>
  <si>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</si>
  <si>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</si>
  <si>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</si>
  <si>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</si>
  <si>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</si>
  <si>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</si>
  <si>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</si>
  <si>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</si>
  <si>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</si>
  <si>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</si>
  <si>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</si>
  <si>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</si>
  <si>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</si>
  <si>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</si>
  <si>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</si>
  <si>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</si>
  <si>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</si>
  <si>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</si>
  <si>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</si>
  <si>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</si>
  <si>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</si>
  <si>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</si>
  <si>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</si>
  <si>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</si>
  <si>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</si>
  <si>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</si>
  <si>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</si>
  <si>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</si>
  <si>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</si>
  <si>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</si>
  <si>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</si>
  <si>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</si>
  <si>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</si>
  <si>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</si>
  <si>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</si>
  <si>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</si>
  <si>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</si>
  <si>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</si>
  <si>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</si>
  <si>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</si>
  <si>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</si>
  <si>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</si>
  <si>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</si>
  <si>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</si>
  <si>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</si>
  <si>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</si>
  <si>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</si>
  <si>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</si>
  <si>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</si>
  <si>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</si>
  <si>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</si>
  <si>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</si>
  <si>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</si>
  <si>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</si>
  <si>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</si>
  <si>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</si>
  <si>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</si>
  <si>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</si>
  <si>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</si>
  <si>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</si>
  <si>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</si>
  <si>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</si>
  <si>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</si>
  <si>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</si>
  <si>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</si>
  <si>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</si>
  <si>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</si>
  <si>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</si>
  <si>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</si>
  <si>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</si>
  <si>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</si>
  <si>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</si>
  <si>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</si>
  <si>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</si>
  <si>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</si>
  <si>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</si>
  <si>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</si>
  <si>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</si>
  <si>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</si>
  <si>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</si>
  <si>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</si>
  <si>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</si>
  <si>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</si>
  <si>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</si>
  <si>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</si>
  <si>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</si>
  <si>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</si>
  <si>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</si>
  <si>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</si>
  <si>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</si>
  <si>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</si>
  <si>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</si>
  <si>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</si>
  <si>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</si>
  <si>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</si>
  <si>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</si>
  <si>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</si>
  <si>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</si>
  <si>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</si>
  <si>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</si>
  <si>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</si>
  <si>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</si>
  <si>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</si>
  <si>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</si>
  <si>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</si>
  <si>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</si>
  <si>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</si>
  <si>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</si>
  <si>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</si>
  <si>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</si>
  <si>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</si>
  <si>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</si>
  <si>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</si>
  <si>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</si>
  <si>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</si>
  <si>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</si>
  <si>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</si>
  <si>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</si>
  <si>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</si>
  <si>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</si>
  <si>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</si>
  <si>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</si>
  <si>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</si>
  <si>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</si>
  <si>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</si>
  <si>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</si>
  <si>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</si>
  <si>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</si>
  <si>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</si>
  <si>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</si>
  <si>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</si>
  <si>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</si>
  <si>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</si>
  <si>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</si>
  <si>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</si>
  <si>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</si>
  <si>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</si>
  <si>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</si>
  <si>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</si>
  <si>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</si>
  <si>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</si>
  <si>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</si>
  <si>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</si>
  <si>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</si>
  <si>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</si>
  <si>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</si>
  <si>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</si>
  <si>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</si>
  <si>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</si>
  <si>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</si>
  <si>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</si>
  <si>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</si>
  <si>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</si>
  <si>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</si>
  <si>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</si>
  <si>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</si>
  <si>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</si>
  <si>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</si>
  <si>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</si>
  <si>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</si>
  <si>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</si>
  <si>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</si>
  <si>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</si>
  <si>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</si>
  <si>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</si>
  <si>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</si>
  <si>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</si>
  <si>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</si>
  <si>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</si>
  <si>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</si>
  <si>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</si>
  <si>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</si>
  <si>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</si>
  <si>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</si>
  <si>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</si>
  <si>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</si>
  <si>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</si>
  <si>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</si>
  <si>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</si>
  <si>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</si>
  <si>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</si>
  <si>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</si>
  <si>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</si>
  <si>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</si>
  <si>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</si>
  <si>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</si>
  <si>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</si>
  <si>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</si>
  <si>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</si>
  <si>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</si>
  <si>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</si>
  <si>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</si>
  <si>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</si>
  <si>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</si>
  <si>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</si>
  <si>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</si>
  <si>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</si>
  <si>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</si>
  <si>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</si>
  <si>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</si>
  <si>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</si>
  <si>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</si>
  <si>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</si>
  <si>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</si>
  <si>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</si>
  <si>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</si>
  <si>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</si>
  <si>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</si>
  <si>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</si>
  <si>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</si>
  <si>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</si>
  <si>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</si>
  <si>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</si>
  <si>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</si>
  <si>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</si>
  <si>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</si>
  <si>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</si>
  <si>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</si>
  <si>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</si>
  <si>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</si>
  <si>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</si>
  <si>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</si>
  <si>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</si>
  <si>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</si>
  <si>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</si>
  <si>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</si>
  <si>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</si>
  <si>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</si>
  <si>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</si>
  <si>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</si>
  <si>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</si>
  <si>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</si>
  <si>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</si>
  <si>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</si>
  <si>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</si>
  <si>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</si>
  <si>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</si>
  <si>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</si>
  <si>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</si>
  <si>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</si>
  <si>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</si>
  <si>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</si>
  <si>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</si>
  <si>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</si>
  <si>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</si>
  <si>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</si>
  <si>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</si>
  <si>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</si>
  <si>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</si>
  <si>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</si>
  <si>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</si>
  <si>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</si>
  <si>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</si>
  <si>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</si>
  <si>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</si>
  <si>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</si>
  <si>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</si>
  <si>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</si>
  <si>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</si>
  <si>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</si>
  <si>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</si>
  <si>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</si>
  <si>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</si>
  <si>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</si>
  <si>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</si>
  <si>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</si>
  <si>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</si>
  <si>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</si>
  <si>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</si>
  <si>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</si>
  <si>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</si>
  <si>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</si>
  <si>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</si>
  <si>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</si>
  <si>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</si>
  <si>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</si>
  <si>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</si>
  <si>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</si>
  <si>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</si>
  <si>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</si>
  <si>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</si>
  <si>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</si>
  <si>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</si>
  <si>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</si>
  <si>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</si>
  <si>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</si>
  <si>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</si>
  <si>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</si>
  <si>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</si>
  <si>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</si>
  <si>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</si>
  <si>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</si>
  <si>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</si>
  <si>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</si>
  <si>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</si>
  <si>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</si>
  <si>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</si>
  <si>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</si>
  <si>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</si>
  <si>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</si>
  <si>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</si>
  <si>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</si>
  <si>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</si>
  <si>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</si>
  <si>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</si>
  <si>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</si>
  <si>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</si>
  <si>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</si>
  <si>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</si>
  <si>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</si>
  <si>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</si>
  <si>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</si>
  <si>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</si>
  <si>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</si>
  <si>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</si>
  <si>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</si>
  <si>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</si>
  <si>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</si>
  <si>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</si>
  <si>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</si>
  <si>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</si>
  <si>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</si>
  <si>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</si>
  <si>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</si>
  <si>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</si>
  <si>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</si>
  <si>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</si>
  <si>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</si>
  <si>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</si>
  <si>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</si>
  <si>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</si>
  <si>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</si>
  <si>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</si>
  <si>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</si>
  <si>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</si>
  <si>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</si>
  <si>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</si>
  <si>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</si>
  <si>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</si>
  <si>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</si>
  <si>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</si>
  <si>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</si>
  <si>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</si>
  <si>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</si>
  <si>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</si>
  <si>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</si>
  <si>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</si>
  <si>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</si>
  <si>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</si>
  <si>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</si>
  <si>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</si>
  <si>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</si>
  <si>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</si>
  <si>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</si>
  <si>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</si>
  <si>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</si>
  <si>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</si>
  <si>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</si>
  <si>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</si>
  <si>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</si>
  <si>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</si>
  <si>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</si>
  <si>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</si>
  <si>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</si>
  <si>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</si>
  <si>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</si>
  <si>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</si>
  <si>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</si>
  <si>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</si>
  <si>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</si>
  <si>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</si>
  <si>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</si>
  <si>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</si>
  <si>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</si>
  <si>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</si>
  <si>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</si>
  <si>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</si>
  <si>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</si>
  <si>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</si>
  <si>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</si>
  <si>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</si>
  <si>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</si>
  <si>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</si>
  <si>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</si>
  <si>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</si>
  <si>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</si>
  <si>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</si>
  <si>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</si>
  <si>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</si>
  <si>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</si>
  <si>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</si>
  <si>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</si>
  <si>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</si>
  <si>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</si>
  <si>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</si>
  <si>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</si>
  <si>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</si>
  <si>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</si>
  <si>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</si>
  <si>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</si>
  <si>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</si>
  <si>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</si>
  <si>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</si>
  <si>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</si>
  <si>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</si>
  <si>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</si>
  <si>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</si>
  <si>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</si>
  <si>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</si>
  <si>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</si>
  <si>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</si>
  <si>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</si>
  <si>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</si>
  <si>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</si>
  <si>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</si>
  <si>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</si>
  <si>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</si>
  <si>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</si>
  <si>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</si>
  <si>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</si>
  <si>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</si>
  <si>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</si>
  <si>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</si>
  <si>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</si>
  <si>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</si>
  <si>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</si>
  <si>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</si>
  <si>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</si>
  <si>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</si>
  <si>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</si>
  <si>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</si>
  <si>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</si>
  <si>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</si>
  <si>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</si>
  <si>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</si>
  <si>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</si>
  <si>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</si>
  <si>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</si>
  <si>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</si>
  <si>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</si>
  <si>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</si>
  <si>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</si>
  <si>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</si>
  <si>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</si>
  <si>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</si>
  <si>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</si>
  <si>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</si>
  <si>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</si>
  <si>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</si>
  <si>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</si>
  <si>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</si>
  <si>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</si>
  <si>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</si>
  <si>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</si>
  <si>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</si>
  <si>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</si>
  <si>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</si>
  <si>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</si>
  <si>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</si>
  <si>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</si>
  <si>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</si>
  <si>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</si>
  <si>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</si>
  <si>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</si>
  <si>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</si>
  <si>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</si>
  <si>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</si>
  <si>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</si>
  <si>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</si>
  <si>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</si>
  <si>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</si>
  <si>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</si>
  <si>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</si>
  <si>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</si>
  <si>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</si>
  <si>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</si>
  <si>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</si>
  <si>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</si>
  <si>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</si>
  <si>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</si>
  <si>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</si>
  <si>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</si>
  <si>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</si>
  <si>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</si>
  <si>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</si>
  <si>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</si>
  <si>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</si>
  <si>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</si>
  <si>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</si>
  <si>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</si>
  <si>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</si>
  <si>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</si>
  <si>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</si>
  <si>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</si>
  <si>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</si>
  <si>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</si>
  <si>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</si>
  <si>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</si>
  <si>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</si>
  <si>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</si>
  <si>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</si>
  <si>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</si>
  <si>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</si>
  <si>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</si>
  <si>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</si>
  <si>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</si>
  <si>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</si>
  <si>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</si>
  <si>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</si>
  <si>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</si>
  <si>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</si>
  <si>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</si>
  <si>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</si>
  <si>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</si>
  <si>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</si>
  <si>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</si>
  <si>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</si>
  <si>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</si>
  <si>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</si>
  <si>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</si>
  <si>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</si>
  <si>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</si>
  <si>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</si>
  <si>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</si>
  <si>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</si>
  <si>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</si>
  <si>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</si>
  <si>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</si>
  <si>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</si>
  <si>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</si>
  <si>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</si>
  <si>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</si>
  <si>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</si>
  <si>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</si>
  <si>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</si>
  <si>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</si>
  <si>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</si>
  <si>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</si>
  <si>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</si>
  <si>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</si>
  <si>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</si>
  <si>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</si>
  <si>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</si>
  <si>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</si>
  <si>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</si>
  <si>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</si>
  <si>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</si>
  <si>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</si>
  <si>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</si>
  <si>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</si>
  <si>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</si>
  <si>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</si>
  <si>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</si>
  <si>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</si>
  <si>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</si>
  <si>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</si>
  <si>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</si>
  <si>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</si>
  <si>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</si>
  <si>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</si>
  <si>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</si>
  <si>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</si>
  <si>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</si>
  <si>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</si>
  <si>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</si>
  <si>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</si>
  <si>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</si>
  <si>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</si>
  <si>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</si>
  <si>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</si>
  <si>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</si>
  <si>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</si>
  <si>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</si>
  <si>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</si>
  <si>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</si>
  <si>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</si>
  <si>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</si>
  <si>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</si>
  <si>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</si>
  <si>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</si>
  <si>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</si>
  <si>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</si>
  <si>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</si>
  <si>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</si>
  <si>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</si>
  <si>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</si>
  <si>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</si>
  <si>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</si>
  <si>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</si>
  <si>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</si>
  <si>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</si>
  <si>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</si>
  <si>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</si>
  <si>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</si>
  <si>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</si>
  <si>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</si>
  <si>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</si>
  <si>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</si>
  <si>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</si>
  <si>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</si>
  <si>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</si>
  <si>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</si>
  <si>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</si>
  <si>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</si>
  <si>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</si>
  <si>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</si>
  <si>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</si>
  <si>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</si>
  <si>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</si>
  <si>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</si>
  <si>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</si>
  <si>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</si>
  <si>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</si>
  <si>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</si>
  <si>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</si>
  <si>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</si>
  <si>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</si>
  <si>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</si>
  <si>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</si>
  <si>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</si>
  <si>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</si>
  <si>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</si>
  <si>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</si>
  <si>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</si>
  <si>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</si>
  <si>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</si>
  <si>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</si>
  <si>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</si>
  <si>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</si>
  <si>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</si>
  <si>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</si>
  <si>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</si>
  <si>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</si>
  <si>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</si>
  <si>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</si>
  <si>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</si>
  <si>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</si>
  <si>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</si>
  <si>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</si>
  <si>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</si>
  <si>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</si>
  <si>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</si>
  <si>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</si>
  <si>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</si>
  <si>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</si>
  <si>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</si>
  <si>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</si>
  <si>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</si>
  <si>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</si>
  <si>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</si>
  <si>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</si>
  <si>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</si>
  <si>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</si>
  <si>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</si>
  <si>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</si>
  <si>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</si>
  <si>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</si>
  <si>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</si>
  <si>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</si>
  <si>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</si>
  <si>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</si>
  <si>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</si>
  <si>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</si>
  <si>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</si>
  <si>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</si>
  <si>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</si>
  <si>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</si>
  <si>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</si>
  <si>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</si>
  <si>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</si>
  <si>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</si>
  <si>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</si>
  <si>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</si>
  <si>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</si>
  <si>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</si>
  <si>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</si>
  <si>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</si>
  <si>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</si>
  <si>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</si>
  <si>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</si>
  <si>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</si>
  <si>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</si>
  <si>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</si>
  <si>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</si>
  <si>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</si>
  <si>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</si>
  <si>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</si>
  <si>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</si>
  <si>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</si>
  <si>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</si>
  <si>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</si>
  <si>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</si>
  <si>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</si>
  <si>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</si>
  <si>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</si>
  <si>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</si>
  <si>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</si>
  <si>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</si>
  <si>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</si>
  <si>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</si>
  <si>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</si>
  <si>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</si>
  <si>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</si>
  <si>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</si>
  <si>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</si>
  <si>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</si>
  <si>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</si>
  <si>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</si>
  <si>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</si>
  <si>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</si>
  <si>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</si>
  <si>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</si>
  <si>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</si>
  <si>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</si>
  <si>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</si>
  <si>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</si>
  <si>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</si>
  <si>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</si>
  <si>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</si>
  <si>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</si>
  <si>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</si>
  <si>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</si>
  <si>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</si>
  <si>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</si>
  <si>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</si>
  <si>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</si>
  <si>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</si>
  <si>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</si>
  <si>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</si>
  <si>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</si>
  <si>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</si>
  <si>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</si>
  <si>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</si>
  <si>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</si>
  <si>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</si>
  <si>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</si>
  <si>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</si>
  <si>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</si>
  <si>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</si>
  <si>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</si>
  <si>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</si>
  <si>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</si>
  <si>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</si>
  <si>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</si>
  <si>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</si>
  <si>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</si>
  <si>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</si>
  <si>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</si>
  <si>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</si>
  <si>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</si>
  <si>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</si>
  <si>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</si>
  <si>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</si>
  <si>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</si>
  <si>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</si>
  <si>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</si>
  <si>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</si>
  <si>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</si>
  <si>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</si>
  <si>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</si>
  <si>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</si>
  <si>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</si>
  <si>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</si>
  <si>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</si>
  <si>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</si>
  <si>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</si>
  <si>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</si>
  <si>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</si>
  <si>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</si>
  <si>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</si>
  <si>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</si>
  <si>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</si>
  <si>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</si>
  <si>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</si>
  <si>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</si>
  <si>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</si>
  <si>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</si>
  <si>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</si>
  <si>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</si>
  <si>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</si>
  <si>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</si>
  <si>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</si>
  <si>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</si>
  <si>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</si>
  <si>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</si>
  <si>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</si>
  <si>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</si>
  <si>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</si>
  <si>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</si>
  <si>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</si>
  <si>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</si>
  <si>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</si>
  <si>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</si>
  <si>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</si>
  <si>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</si>
  <si>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</si>
  <si>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</si>
  <si>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</si>
  <si>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</si>
  <si>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</si>
  <si>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</si>
  <si>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</si>
  <si>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</si>
  <si>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</si>
  <si>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</si>
  <si>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</si>
  <si>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</si>
  <si>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</si>
  <si>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</si>
  <si>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</si>
  <si>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</si>
  <si>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</si>
  <si>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</si>
  <si>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</si>
  <si>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</si>
  <si>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</si>
  <si>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</si>
  <si>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</si>
  <si>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</si>
  <si>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</si>
  <si>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</si>
  <si>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</si>
  <si>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</si>
  <si>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</si>
  <si>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</si>
  <si>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</si>
  <si>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</si>
  <si>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</si>
  <si>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</si>
  <si>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</si>
  <si>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</si>
  <si>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</si>
  <si>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</si>
  <si>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</si>
  <si>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</si>
  <si>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</si>
  <si>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</si>
  <si>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</si>
  <si>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</si>
  <si>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</si>
  <si>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</si>
  <si>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</si>
  <si>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</si>
  <si>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</si>
  <si>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</si>
  <si>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</si>
  <si>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</si>
  <si>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</si>
  <si>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</si>
  <si>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</si>
  <si>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</si>
  <si>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</si>
  <si>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</si>
  <si>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</si>
  <si>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</si>
  <si>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</si>
  <si>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</si>
  <si>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</si>
  <si>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</si>
  <si>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</si>
  <si>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</si>
  <si>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</si>
  <si>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</si>
  <si>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</si>
  <si>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</si>
  <si>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</si>
  <si>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</si>
  <si>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</si>
  <si>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</si>
  <si>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</si>
  <si>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</si>
  <si>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</si>
  <si>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</si>
  <si>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</si>
  <si>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</si>
  <si>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</si>
  <si>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</si>
  <si>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</si>
  <si>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</si>
  <si>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</si>
  <si>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</si>
  <si>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</si>
  <si>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</si>
  <si>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</si>
  <si>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</si>
  <si>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</si>
  <si>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</si>
  <si>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</si>
  <si>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</si>
  <si>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</si>
  <si>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</si>
  <si>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</si>
  <si>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</si>
  <si>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</si>
  <si>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</si>
  <si>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</si>
  <si>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</si>
  <si>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</si>
  <si>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</si>
  <si>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</si>
  <si>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</si>
  <si>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</si>
  <si>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</si>
  <si>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</si>
  <si>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</si>
  <si>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</si>
  <si>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</si>
  <si>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</si>
  <si>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</si>
  <si>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</si>
  <si>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</si>
  <si>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</si>
  <si>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</si>
  <si>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</si>
  <si>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</si>
  <si>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</si>
  <si>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</si>
  <si>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</si>
  <si>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</si>
  <si>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</si>
  <si>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</si>
  <si>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</si>
  <si>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</si>
  <si>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</si>
  <si>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</si>
  <si>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</si>
  <si>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</si>
  <si>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</si>
  <si>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</si>
  <si>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</si>
  <si>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</si>
  <si>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</si>
  <si>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</si>
  <si>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</si>
  <si>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</si>
  <si>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</si>
  <si>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</si>
  <si>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</si>
  <si>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</si>
  <si>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</si>
  <si>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</si>
  <si>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</si>
  <si>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</si>
  <si>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</si>
  <si>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</si>
  <si>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</si>
  <si>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</si>
  <si>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</si>
  <si>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</si>
  <si>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</si>
  <si>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</si>
  <si>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</si>
  <si>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</si>
  <si>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</si>
  <si>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</si>
  <si>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</si>
  <si>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</si>
  <si>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</si>
  <si>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</si>
  <si>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</si>
  <si>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</si>
  <si>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</si>
  <si>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</si>
  <si>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</si>
  <si>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</si>
  <si>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</si>
  <si>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</si>
  <si>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</si>
  <si>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</si>
  <si>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</si>
  <si>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</si>
  <si>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</si>
  <si>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</si>
  <si>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</si>
  <si>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</si>
  <si>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</si>
  <si>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</si>
  <si>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</si>
  <si>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</si>
  <si>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</si>
  <si>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</si>
  <si>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</si>
  <si>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</si>
  <si>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</si>
  <si>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</si>
  <si>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</si>
  <si>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</si>
  <si>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</si>
  <si>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</si>
  <si>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</si>
  <si>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</si>
  <si>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</si>
  <si>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</si>
  <si>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</si>
  <si>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</si>
  <si>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</si>
  <si>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</si>
  <si>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</si>
  <si>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</si>
  <si>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</si>
  <si>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</si>
  <si>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</si>
  <si>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</si>
  <si>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</si>
  <si>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</si>
  <si>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</si>
  <si>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</si>
  <si>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</si>
  <si>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</si>
  <si>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</si>
  <si>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</si>
  <si>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</si>
  <si>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</si>
  <si>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</si>
  <si>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</si>
  <si>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</si>
  <si>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</si>
  <si>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</si>
  <si>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</si>
  <si>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</si>
  <si>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</si>
  <si>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</si>
  <si>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</si>
  <si>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</si>
  <si>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</si>
  <si>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</si>
  <si>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</si>
  <si>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</si>
  <si>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</si>
  <si>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</si>
  <si>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</si>
  <si>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</si>
  <si>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</si>
  <si>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</si>
  <si>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</si>
  <si>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</si>
  <si>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</si>
  <si>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</si>
  <si>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</si>
  <si>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</si>
  <si>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</si>
  <si>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</si>
  <si>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</si>
  <si>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</si>
  <si>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</si>
  <si>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</si>
  <si>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</si>
  <si>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</si>
  <si>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</si>
  <si>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</si>
  <si>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</si>
  <si>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</si>
  <si>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</si>
  <si>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</si>
  <si>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</si>
  <si>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</si>
  <si>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</si>
  <si>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</si>
  <si>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</si>
  <si>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</si>
  <si>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</si>
  <si>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</si>
  <si>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</si>
  <si>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</si>
  <si>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</si>
  <si>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</si>
  <si>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</si>
  <si>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</si>
  <si>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</si>
  <si>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</si>
  <si>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</si>
  <si>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</si>
  <si>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</si>
  <si>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</si>
  <si>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</si>
  <si>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</si>
  <si>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</si>
  <si>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</si>
  <si>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</si>
  <si>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</si>
  <si>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</si>
  <si>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</si>
  <si>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</si>
  <si>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</si>
  <si>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</si>
  <si>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</si>
  <si>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</si>
  <si>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</si>
  <si>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</si>
  <si>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</si>
  <si>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</si>
  <si>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</si>
  <si>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</si>
  <si>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</si>
  <si>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</si>
  <si>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</si>
  <si>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</si>
  <si>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</si>
  <si>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</si>
  <si>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</si>
  <si>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</si>
  <si>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</si>
  <si>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</si>
  <si>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</si>
  <si>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</si>
  <si>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</si>
  <si>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</si>
  <si>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</si>
  <si>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</si>
  <si>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</si>
  <si>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</si>
  <si>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</si>
  <si>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</si>
  <si>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</si>
  <si>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</si>
  <si>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</si>
  <si>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</si>
  <si>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</si>
  <si>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</si>
  <si>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</si>
  <si>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</si>
  <si>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</si>
  <si>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</si>
  <si>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</si>
  <si>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</si>
  <si>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</si>
  <si>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</si>
  <si>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</si>
  <si>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</si>
  <si>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</si>
  <si>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</si>
  <si>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</si>
  <si>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</si>
  <si>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</si>
  <si>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</si>
  <si>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</si>
  <si>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</si>
  <si>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</si>
  <si>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</si>
  <si>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</si>
  <si>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</si>
  <si>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</si>
  <si>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</si>
  <si>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</si>
  <si>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</si>
  <si>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</si>
  <si>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</si>
  <si>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</si>
  <si>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</si>
  <si>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</si>
  <si>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</si>
  <si>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</si>
  <si>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</si>
  <si>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</si>
  <si>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</si>
  <si>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</si>
  <si>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</si>
  <si>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</si>
  <si>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</si>
  <si>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</si>
  <si>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</si>
  <si>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</si>
  <si>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</si>
  <si>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</si>
  <si>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</si>
  <si>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</si>
  <si>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</si>
  <si>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</si>
  <si>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</si>
  <si>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</si>
  <si>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</si>
  <si>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</si>
  <si>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</si>
  <si>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</si>
  <si>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</si>
  <si>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</si>
  <si>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</si>
  <si>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</si>
  <si>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</si>
  <si>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</si>
  <si>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</si>
  <si>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</si>
  <si>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</si>
  <si>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</si>
  <si>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</si>
  <si>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</si>
  <si>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</si>
  <si>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</si>
  <si>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</si>
  <si>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</si>
  <si>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</si>
  <si>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</si>
  <si>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</si>
  <si>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</si>
  <si>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</si>
  <si>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</si>
  <si>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</si>
  <si>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</si>
  <si>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</si>
  <si>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</si>
  <si>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</si>
  <si>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</si>
  <si>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</si>
  <si>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</si>
  <si>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</si>
  <si>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</si>
  <si>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</si>
  <si>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</si>
  <si>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</si>
  <si>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</si>
  <si>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</si>
  <si>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</si>
  <si>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</si>
  <si>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</si>
  <si>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</si>
  <si>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</si>
  <si>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</si>
  <si>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</si>
  <si>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</si>
  <si>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</si>
  <si>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</si>
  <si>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</si>
  <si>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</si>
  <si>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</si>
  <si>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</si>
  <si>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</si>
  <si>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</si>
  <si>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</si>
  <si>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</si>
  <si>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</si>
  <si>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</si>
  <si>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</si>
  <si>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</si>
  <si>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</si>
  <si>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</si>
  <si>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</si>
  <si>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</si>
  <si>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</si>
  <si>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</si>
  <si>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</si>
  <si>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</si>
  <si>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</si>
  <si>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</si>
  <si>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</si>
  <si>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</si>
  <si>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</si>
  <si>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</si>
  <si>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</si>
  <si>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</si>
  <si>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</si>
  <si>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</si>
  <si>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</si>
  <si>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</si>
  <si>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</si>
  <si>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</si>
  <si>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</si>
  <si>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</si>
  <si>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</si>
  <si>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</si>
  <si>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</si>
  <si>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</si>
  <si>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</si>
  <si>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</si>
  <si>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</si>
  <si>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</si>
  <si>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</si>
  <si>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</si>
  <si>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</si>
  <si>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</si>
  <si>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</si>
  <si>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</si>
  <si>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</si>
  <si>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</si>
  <si>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</si>
  <si>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</si>
  <si>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</si>
  <si>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</si>
  <si>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</si>
  <si>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</si>
  <si>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</si>
  <si>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</si>
  <si>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</si>
  <si>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</si>
  <si>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</si>
  <si>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</si>
  <si>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</si>
  <si>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</si>
  <si>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</si>
  <si>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</si>
  <si>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</si>
  <si>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</si>
  <si>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</si>
  <si>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</si>
  <si>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</si>
  <si>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</si>
  <si>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</si>
  <si>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</si>
  <si>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</si>
  <si>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</si>
  <si>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</si>
  <si>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</si>
  <si>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</si>
  <si>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</si>
  <si>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</si>
  <si>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</si>
  <si>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</si>
  <si>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</si>
  <si>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</si>
  <si>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</si>
  <si>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</si>
  <si>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</si>
  <si>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</si>
  <si>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</si>
  <si>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</si>
  <si>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</si>
  <si>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</si>
  <si>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</si>
  <si>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</si>
  <si>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</si>
  <si>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</si>
  <si>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</si>
  <si>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</si>
  <si>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</si>
  <si>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</si>
  <si>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</si>
  <si>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</si>
  <si>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</si>
  <si>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</si>
  <si>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</si>
  <si>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</si>
  <si>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</si>
  <si>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</si>
  <si>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</si>
  <si>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</si>
  <si>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</si>
  <si>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</si>
  <si>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</si>
  <si>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</si>
  <si>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</si>
  <si>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</si>
  <si>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</si>
  <si>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</si>
  <si>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</si>
  <si>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</si>
  <si>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</si>
  <si>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</si>
  <si>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</si>
  <si>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</si>
  <si>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</si>
  <si>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</si>
  <si>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</si>
  <si>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</si>
  <si>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</si>
  <si>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</si>
  <si>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</si>
  <si>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</si>
  <si>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</si>
  <si>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</si>
  <si>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</si>
  <si>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</si>
  <si>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</si>
  <si>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</si>
  <si>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</si>
  <si>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</si>
  <si>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</si>
  <si>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</si>
  <si>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</si>
  <si>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</si>
  <si>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</si>
  <si>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</si>
  <si>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</si>
  <si>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</si>
  <si>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</si>
  <si>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</si>
  <si>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</si>
  <si>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</si>
  <si>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</si>
  <si>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</si>
  <si>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</si>
  <si>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</si>
  <si>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</si>
  <si>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</si>
  <si>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</si>
  <si>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</si>
  <si>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</si>
  <si>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</si>
  <si>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</si>
  <si>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</si>
  <si>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</si>
  <si>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</si>
  <si>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</si>
  <si>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</si>
  <si>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</si>
  <si>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</si>
  <si>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</si>
  <si>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</si>
  <si>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</si>
  <si>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</si>
  <si>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</si>
  <si>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</si>
  <si>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</si>
  <si>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</si>
  <si>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</si>
  <si>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</si>
  <si>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</si>
  <si>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</si>
  <si>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</si>
  <si>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</si>
  <si>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</si>
  <si>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</si>
  <si>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</si>
  <si>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</si>
  <si>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</si>
  <si>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</si>
  <si>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</si>
  <si>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</si>
  <si>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</si>
  <si>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</si>
  <si>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</si>
  <si>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</si>
  <si>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</si>
  <si>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</si>
  <si>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</si>
  <si>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</si>
  <si>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</si>
  <si>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</si>
  <si>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</si>
  <si>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</si>
  <si>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</si>
  <si>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</si>
  <si>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</si>
  <si>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</si>
  <si>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</si>
  <si>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</si>
  <si>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</si>
  <si>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</si>
  <si>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</si>
  <si>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</si>
  <si>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</si>
  <si>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</si>
  <si>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</si>
  <si>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</si>
  <si>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</si>
  <si>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</si>
  <si>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</si>
  <si>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</si>
  <si>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</si>
  <si>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</si>
  <si>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</si>
  <si>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</si>
  <si>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</si>
  <si>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</si>
  <si>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</si>
  <si>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</si>
  <si>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</si>
  <si>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</si>
  <si>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</si>
  <si>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</si>
  <si>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</si>
  <si>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</si>
  <si>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</si>
  <si>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</si>
  <si>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</si>
  <si>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</si>
  <si>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</si>
  <si>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</si>
  <si>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</si>
  <si>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</si>
  <si>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</si>
  <si>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</si>
  <si>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</si>
  <si>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</si>
  <si>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</si>
  <si>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</si>
  <si>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</si>
  <si>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</si>
  <si>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</si>
  <si>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</si>
  <si>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</si>
  <si>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</si>
  <si>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</si>
  <si>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</si>
  <si>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</si>
  <si>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</si>
  <si>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</si>
  <si>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</si>
  <si>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</si>
  <si>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</si>
  <si>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</si>
  <si>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</si>
  <si>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</si>
  <si>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</si>
  <si>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</si>
  <si>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</si>
  <si>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</si>
  <si>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</si>
  <si>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</si>
  <si>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</si>
  <si>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</si>
  <si>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</si>
  <si>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</si>
  <si>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</si>
  <si>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</si>
  <si>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</si>
  <si>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</si>
  <si>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</si>
  <si>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</si>
  <si>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</si>
  <si>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</si>
  <si>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</si>
  <si>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</si>
  <si>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</si>
  <si>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</si>
  <si>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</si>
  <si>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</si>
  <si>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</si>
  <si>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</si>
  <si>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</si>
  <si>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</si>
  <si>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</si>
  <si>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</si>
  <si>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</si>
  <si>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</si>
  <si>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</si>
  <si>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</si>
  <si>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</si>
  <si>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</si>
  <si>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</si>
  <si>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</si>
  <si>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</si>
  <si>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</si>
  <si>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</si>
  <si>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</si>
  <si>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</si>
  <si>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</si>
  <si>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</si>
  <si>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</si>
  <si>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</si>
  <si>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</si>
  <si>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</si>
  <si>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</si>
  <si>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</si>
  <si>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</si>
  <si>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</si>
  <si>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</si>
  <si>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</si>
  <si>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</si>
  <si>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</si>
  <si>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</si>
  <si>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</si>
  <si>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</si>
  <si>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</si>
  <si>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</si>
  <si>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</si>
  <si>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</si>
  <si>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</si>
  <si>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</si>
  <si>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</si>
  <si>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</si>
  <si>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</si>
  <si>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</si>
  <si>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</si>
  <si>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</si>
  <si>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</si>
  <si>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</si>
  <si>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</si>
  <si>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</si>
  <si>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</si>
  <si>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</si>
  <si>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</si>
  <si>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</si>
  <si>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</si>
  <si>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</si>
  <si>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</si>
  <si>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</si>
  <si>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</si>
  <si>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</si>
  <si>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</si>
  <si>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</si>
  <si>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</si>
  <si>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</si>
  <si>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</si>
  <si>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</si>
  <si>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</si>
  <si>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</si>
  <si>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</si>
  <si>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</si>
  <si>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</si>
  <si>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</si>
  <si>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</si>
  <si>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</si>
  <si>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</si>
  <si>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</si>
  <si>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</si>
  <si>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</si>
  <si>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</si>
  <si>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</si>
  <si>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</si>
  <si>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</si>
  <si>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</si>
  <si>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</si>
  <si>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</si>
  <si>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</si>
  <si>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</si>
  <si>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</si>
  <si>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</si>
  <si>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</si>
  <si>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</si>
  <si>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</si>
  <si>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</si>
  <si>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</si>
  <si>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</si>
  <si>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</si>
  <si>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</si>
  <si>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</si>
  <si>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</si>
  <si>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</si>
  <si>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</si>
  <si>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</si>
  <si>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</si>
  <si>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</si>
  <si>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</si>
  <si>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</si>
  <si>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</si>
  <si>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</si>
  <si>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</si>
  <si>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</si>
  <si>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</si>
  <si>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</si>
  <si>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</si>
  <si>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</si>
  <si>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</si>
  <si>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</si>
  <si>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</si>
  <si>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</si>
  <si>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</si>
  <si>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</si>
  <si>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</si>
  <si>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</si>
  <si>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</si>
  <si>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</si>
  <si>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</si>
  <si>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</si>
  <si>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</si>
  <si>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</si>
  <si>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</si>
  <si>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</si>
  <si>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</si>
  <si>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</si>
  <si>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</si>
  <si>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</si>
  <si>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</si>
  <si>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</si>
  <si>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</si>
  <si>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</si>
  <si>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</si>
  <si>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</si>
  <si>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</si>
  <si>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</si>
  <si>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</si>
  <si>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</si>
  <si>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</si>
  <si>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</si>
  <si>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</si>
  <si>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</si>
  <si>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</si>
  <si>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</si>
  <si>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</si>
  <si>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</si>
  <si>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</si>
  <si>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</si>
  <si>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</si>
  <si>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</si>
  <si>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</si>
  <si>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</si>
  <si>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</si>
  <si>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</si>
  <si>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</si>
  <si>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</si>
  <si>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</si>
  <si>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</si>
  <si>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</si>
  <si>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</si>
  <si>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</si>
  <si>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</si>
  <si>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</si>
  <si>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</si>
  <si>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</si>
  <si>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</si>
  <si>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</si>
  <si>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</si>
  <si>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</si>
  <si>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</si>
  <si>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</si>
  <si>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</si>
  <si>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</si>
  <si>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</si>
  <si>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</si>
  <si>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</si>
  <si>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</si>
  <si>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</si>
  <si>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</si>
  <si>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</si>
  <si>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</si>
  <si>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</si>
  <si>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</si>
  <si>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</si>
  <si>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</si>
  <si>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</si>
  <si>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</si>
  <si>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</si>
  <si>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</si>
  <si>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</si>
  <si>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</si>
  <si>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</si>
  <si>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</si>
  <si>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</si>
  <si>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</si>
  <si>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</si>
  <si>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</si>
  <si>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</si>
  <si>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</si>
  <si>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</si>
  <si>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</si>
  <si>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</si>
  <si>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</si>
  <si>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</si>
  <si>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</si>
  <si>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</si>
  <si>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</si>
  <si>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</si>
  <si>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</si>
  <si>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</si>
  <si>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</si>
  <si>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</si>
  <si>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</si>
  <si>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</si>
  <si>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</si>
  <si>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</si>
  <si>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</si>
  <si>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</si>
  <si>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</si>
  <si>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</si>
  <si>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</si>
  <si>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</si>
  <si>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</si>
  <si>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</si>
  <si>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</si>
  <si>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</si>
  <si>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</si>
  <si>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</si>
  <si>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</si>
  <si>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</si>
  <si>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</si>
  <si>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</si>
  <si>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</si>
  <si>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</si>
  <si>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</si>
  <si>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</si>
  <si>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</si>
  <si>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</si>
  <si>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</si>
  <si>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</si>
  <si>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</si>
  <si>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</si>
  <si>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</si>
  <si>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</si>
  <si>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</si>
  <si>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</si>
  <si>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</si>
  <si>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</si>
  <si>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</si>
  <si>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</si>
  <si>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</si>
  <si>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</si>
  <si>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</si>
  <si>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</si>
  <si>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</si>
  <si>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</si>
  <si>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</si>
  <si>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</si>
  <si>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</si>
  <si>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</si>
  <si>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</si>
  <si>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</si>
  <si>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</si>
  <si>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</si>
  <si>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</si>
  <si>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</si>
  <si>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</si>
  <si>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</si>
  <si>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</si>
  <si>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</si>
  <si>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</si>
  <si>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</si>
  <si>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</si>
  <si>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</si>
  <si>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</si>
  <si>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</si>
  <si>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</si>
  <si>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</si>
  <si>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</si>
  <si>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</si>
  <si>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</si>
  <si>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</si>
  <si>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</si>
  <si>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</si>
  <si>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</si>
  <si>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</si>
  <si>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</si>
  <si>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</si>
  <si>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</si>
  <si>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</si>
  <si>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</si>
  <si>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</si>
  <si>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</si>
  <si>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</si>
  <si>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</si>
  <si>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</si>
  <si>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</si>
  <si>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</si>
  <si>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</si>
  <si>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</si>
  <si>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</si>
  <si>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</si>
  <si>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</si>
  <si>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</si>
  <si>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</si>
  <si>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</si>
  <si>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</si>
  <si>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</si>
  <si>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</si>
  <si>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</si>
  <si>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</si>
  <si>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</si>
  <si>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</si>
  <si>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</si>
  <si>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</si>
  <si>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</si>
  <si>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</si>
  <si>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</si>
  <si>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</si>
  <si>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</si>
  <si>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</si>
  <si>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</si>
  <si>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</si>
  <si>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</si>
  <si>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</si>
  <si>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</si>
  <si>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</si>
  <si>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</si>
  <si>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</si>
  <si>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</si>
  <si>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</si>
  <si>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</si>
  <si>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</si>
  <si>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</si>
  <si>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</si>
  <si>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</si>
  <si>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</si>
  <si>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</si>
  <si>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</si>
  <si>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</si>
  <si>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</si>
  <si>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</si>
  <si>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</si>
  <si>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</si>
  <si>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</si>
  <si>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</si>
  <si>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</si>
  <si>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</si>
  <si>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</si>
  <si>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</si>
  <si>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</si>
  <si>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</si>
  <si>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</si>
  <si>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</si>
  <si>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</si>
  <si>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</si>
  <si>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</si>
  <si>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</si>
  <si>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</si>
  <si>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</si>
  <si>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</si>
  <si>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</si>
  <si>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</si>
  <si>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</si>
  <si>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</si>
  <si>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</si>
  <si>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</si>
  <si>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</si>
  <si>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</si>
  <si>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</si>
  <si>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</si>
  <si>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</si>
  <si>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</si>
  <si>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</si>
  <si>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</si>
  <si>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</si>
  <si>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</si>
  <si>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</si>
  <si>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</si>
  <si>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</si>
  <si>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</si>
  <si>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</si>
  <si>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</si>
  <si>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</si>
  <si>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</si>
  <si>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</si>
  <si>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</si>
  <si>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</si>
  <si>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</si>
  <si>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</si>
  <si>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</si>
  <si>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</si>
  <si>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</si>
  <si>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</si>
  <si>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</si>
  <si>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</si>
  <si>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</si>
  <si>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</si>
  <si>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</si>
  <si>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</si>
  <si>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</si>
  <si>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</si>
  <si>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</si>
  <si>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</si>
  <si>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</si>
  <si>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</si>
  <si>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</si>
  <si>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</si>
  <si>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</si>
  <si>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</si>
  <si>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</si>
  <si>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</si>
  <si>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</si>
  <si>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</si>
  <si>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</si>
  <si>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</si>
  <si>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</si>
  <si>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</si>
  <si>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</si>
  <si>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</si>
  <si>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</si>
  <si>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</si>
  <si>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</si>
  <si>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</si>
  <si>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</si>
  <si>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</si>
  <si>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</si>
  <si>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</si>
  <si>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</si>
  <si>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</si>
  <si>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</si>
  <si>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</si>
  <si>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</si>
  <si>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</si>
  <si>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</si>
  <si>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</si>
  <si>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</si>
  <si>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</si>
  <si>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</si>
  <si>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</si>
  <si>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</si>
  <si>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</si>
  <si>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</si>
  <si>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</si>
  <si>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</si>
  <si>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</si>
  <si>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</si>
  <si>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</si>
  <si>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</si>
  <si>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</si>
  <si>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</si>
  <si>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</si>
  <si>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</si>
  <si>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</si>
  <si>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</si>
  <si>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</si>
  <si>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</si>
  <si>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</si>
  <si>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</si>
  <si>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</si>
  <si>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</si>
  <si>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</si>
  <si>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</si>
  <si>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</si>
  <si>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</si>
  <si>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</si>
  <si>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</si>
  <si>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</si>
  <si>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</si>
  <si>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</si>
  <si>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</si>
  <si>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</si>
  <si>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</si>
  <si>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</si>
  <si>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</si>
  <si>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</si>
  <si>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</si>
  <si>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</si>
  <si>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</si>
  <si>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</si>
  <si>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</si>
  <si>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</si>
  <si>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</si>
  <si>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</si>
  <si>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</si>
  <si>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</si>
  <si>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</si>
  <si>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</si>
  <si>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</si>
  <si>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</si>
  <si>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</si>
  <si>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</si>
  <si>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</si>
  <si>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</si>
  <si>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</si>
  <si>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</si>
  <si>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</si>
  <si>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</si>
  <si>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</si>
  <si>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</si>
  <si>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</si>
  <si>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</si>
  <si>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</si>
  <si>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</si>
  <si>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</si>
  <si>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</si>
  <si>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</si>
  <si>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</si>
  <si>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</si>
  <si>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</si>
  <si>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</si>
  <si>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</si>
  <si>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</si>
  <si>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</si>
  <si>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</si>
  <si>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</si>
  <si>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</si>
  <si>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</si>
  <si>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</si>
  <si>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</si>
  <si>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</si>
  <si>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</si>
  <si>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</si>
  <si>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</si>
  <si>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</si>
  <si>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</si>
  <si>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</si>
  <si>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</si>
  <si>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</si>
  <si>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</si>
  <si>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</si>
  <si>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</si>
  <si>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</si>
  <si>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</si>
  <si>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</si>
  <si>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</si>
  <si>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</si>
  <si>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</si>
  <si>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</si>
  <si>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</si>
  <si>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</si>
  <si>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</si>
  <si>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</si>
  <si>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</si>
  <si>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</si>
  <si>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</si>
  <si>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</si>
  <si>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</si>
  <si>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</si>
  <si>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</si>
  <si>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</si>
  <si>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</si>
  <si>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</si>
  <si>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</si>
  <si>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</si>
  <si>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</si>
  <si>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</si>
  <si>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</si>
  <si>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</si>
  <si>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</si>
  <si>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</si>
  <si>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</si>
  <si>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</si>
  <si>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</si>
  <si>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</si>
  <si>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</si>
  <si>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</si>
  <si>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</si>
  <si>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</si>
  <si>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</si>
  <si>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</si>
  <si>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</si>
  <si>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</si>
  <si>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</si>
  <si>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</si>
  <si>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</si>
  <si>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</si>
  <si>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</si>
  <si>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</si>
  <si>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</si>
  <si>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</si>
  <si>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</si>
  <si>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</si>
  <si>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</si>
  <si>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</si>
  <si>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</si>
  <si>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</si>
  <si>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</si>
  <si>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</si>
  <si>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</si>
  <si>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</si>
  <si>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</si>
  <si>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</si>
  <si>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</si>
  <si>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</si>
  <si>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</si>
  <si>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</si>
  <si>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</si>
  <si>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</si>
  <si>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</si>
  <si>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</si>
  <si>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</si>
  <si>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</si>
  <si>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</si>
  <si>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</si>
  <si>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</si>
  <si>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</si>
  <si>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</si>
  <si>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</si>
  <si>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</si>
  <si>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</si>
  <si>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</si>
  <si>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</si>
  <si>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</si>
  <si>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</si>
  <si>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</si>
  <si>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</si>
  <si>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</si>
  <si>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</si>
  <si>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</si>
  <si>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</si>
  <si>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</si>
  <si>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</si>
  <si>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</si>
  <si>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</si>
  <si>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</si>
  <si>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</si>
  <si>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</si>
  <si>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</si>
  <si>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</si>
  <si>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</si>
  <si>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</si>
  <si>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</si>
  <si>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</si>
  <si>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</si>
  <si>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</si>
  <si>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</si>
  <si>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</si>
  <si>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</si>
  <si>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</si>
  <si>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</si>
  <si>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</si>
  <si>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</si>
  <si>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</si>
  <si>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</si>
  <si>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</si>
  <si>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</si>
  <si>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</si>
  <si>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</si>
  <si>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</si>
  <si>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</si>
  <si>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</si>
  <si>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</si>
  <si>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</si>
  <si>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</si>
  <si>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</si>
  <si>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</si>
  <si>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</si>
  <si>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</si>
  <si>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</si>
  <si>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</si>
  <si>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</si>
  <si>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</si>
  <si>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</si>
  <si>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</si>
  <si>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</si>
  <si>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</si>
  <si>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</si>
  <si>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</si>
  <si>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</si>
  <si>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</si>
  <si>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</si>
  <si>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</si>
  <si>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</si>
  <si>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</si>
  <si>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</si>
  <si>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</si>
  <si>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</si>
  <si>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</si>
  <si>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</si>
  <si>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</si>
  <si>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</si>
  <si>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</si>
  <si>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</si>
  <si>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</si>
  <si>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</si>
  <si>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</si>
  <si>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</si>
  <si>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</si>
  <si>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</si>
  <si>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</si>
  <si>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</si>
  <si>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</si>
  <si>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</si>
  <si>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</si>
  <si>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</si>
  <si>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</si>
  <si>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</si>
  <si>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</si>
  <si>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</si>
  <si>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</si>
  <si>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</si>
  <si>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</si>
  <si>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</si>
  <si>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</si>
  <si>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</si>
  <si>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</si>
  <si>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</si>
  <si>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</si>
  <si>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</si>
  <si>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</si>
  <si>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</si>
  <si>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</si>
  <si>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</si>
  <si>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</si>
  <si>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</si>
  <si>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</si>
  <si>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</si>
  <si>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</si>
  <si>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</si>
  <si>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</si>
  <si>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</si>
  <si>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</si>
  <si>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</si>
  <si>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</si>
  <si>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</si>
  <si>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</si>
  <si>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</si>
  <si>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</si>
  <si>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</si>
  <si>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</si>
  <si>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</si>
  <si>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</si>
  <si>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</si>
  <si>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</si>
  <si>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</si>
  <si>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</si>
  <si>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</si>
  <si>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</si>
  <si>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</si>
  <si>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</si>
  <si>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</si>
  <si>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</si>
  <si>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</si>
  <si>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</si>
  <si>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</si>
  <si>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</si>
  <si>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</si>
  <si>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</si>
  <si>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</si>
  <si>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</si>
  <si>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</si>
  <si>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</si>
  <si>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</si>
  <si>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</si>
  <si>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</si>
  <si>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</si>
  <si>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</si>
  <si>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</si>
  <si>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</si>
  <si>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</si>
  <si>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</si>
  <si>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</si>
  <si>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</si>
  <si>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</si>
  <si>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</si>
  <si>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</si>
  <si>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</si>
  <si>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</si>
  <si>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</si>
  <si>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</si>
  <si>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</si>
  <si>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</si>
  <si>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</si>
  <si>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</si>
  <si>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</si>
  <si>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</si>
  <si>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</si>
  <si>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</si>
  <si>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</si>
  <si>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</si>
  <si>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</si>
  <si>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</si>
  <si>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</si>
  <si>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</si>
  <si>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</si>
  <si>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</si>
  <si>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</si>
  <si>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</si>
  <si>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</si>
  <si>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</si>
  <si>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</si>
  <si>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</si>
  <si>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</si>
  <si>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</si>
  <si>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</si>
  <si>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</si>
  <si>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</si>
  <si>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</si>
  <si>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</si>
  <si>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</si>
  <si>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</si>
  <si>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</si>
  <si>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</si>
  <si>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</si>
  <si>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</si>
  <si>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</si>
  <si>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</si>
  <si>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</si>
  <si>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</si>
  <si>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</si>
  <si>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</si>
  <si>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</si>
  <si>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</si>
  <si>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</si>
  <si>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</si>
  <si>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</si>
  <si>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</si>
  <si>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</si>
  <si>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</si>
  <si>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</si>
  <si>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</si>
  <si>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</si>
  <si>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</si>
  <si>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</si>
  <si>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</si>
  <si>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</si>
  <si>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</si>
  <si>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</si>
  <si>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</si>
  <si>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</si>
  <si>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</si>
  <si>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</si>
  <si>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</si>
  <si>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</si>
  <si>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</si>
  <si>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</si>
  <si>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</si>
  <si>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</si>
  <si>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</si>
  <si>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</si>
  <si>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</si>
  <si>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</si>
  <si>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</si>
  <si>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</si>
  <si>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</si>
  <si>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</si>
  <si>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</si>
  <si>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</si>
  <si>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</si>
  <si>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</si>
  <si>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</si>
  <si>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</si>
  <si>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</si>
  <si>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</si>
  <si>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</si>
  <si>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</si>
  <si>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</si>
  <si>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</si>
  <si>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</si>
  <si>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</si>
  <si>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</si>
  <si>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</si>
  <si>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</si>
  <si>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</si>
  <si>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</si>
  <si>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</si>
  <si>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</si>
  <si>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</si>
  <si>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</si>
  <si>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</si>
  <si>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</si>
  <si>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</si>
  <si>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</si>
  <si>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</si>
  <si>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</si>
  <si>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</si>
  <si>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</si>
  <si>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</si>
  <si>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</si>
  <si>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</si>
  <si>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</si>
  <si>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</si>
  <si>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</si>
  <si>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</si>
  <si>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</si>
  <si>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</si>
  <si>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</si>
  <si>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</si>
  <si>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</si>
  <si>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</si>
  <si>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</si>
  <si>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</si>
  <si>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</si>
  <si>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</si>
  <si>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</si>
  <si>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</si>
  <si>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</si>
  <si>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</si>
  <si>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</si>
  <si>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</si>
  <si>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</si>
  <si>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</si>
  <si>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</si>
  <si>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</si>
  <si>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</si>
  <si>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</si>
  <si>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</si>
  <si>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</si>
  <si>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</si>
  <si>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</si>
  <si>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</si>
  <si>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</si>
  <si>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</si>
  <si>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</si>
  <si>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</si>
  <si>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</si>
  <si>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</si>
  <si>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</si>
  <si>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</si>
  <si>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</si>
  <si>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</si>
  <si>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</si>
  <si>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</si>
  <si>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</si>
  <si>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</si>
  <si>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</si>
  <si>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</si>
  <si>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</si>
  <si>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</si>
  <si>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</si>
  <si>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</si>
  <si>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</si>
  <si>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</si>
  <si>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</si>
  <si>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</si>
  <si>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</si>
  <si>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</si>
  <si>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</si>
  <si>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</si>
  <si>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</si>
  <si>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</si>
  <si>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</si>
  <si>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</si>
  <si>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</si>
  <si>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</si>
  <si>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</si>
  <si>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</si>
  <si>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</si>
  <si>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</si>
  <si>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</si>
  <si>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</si>
  <si>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</si>
  <si>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</si>
  <si>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</si>
  <si>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</si>
  <si>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</si>
  <si>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</si>
  <si>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</si>
  <si>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</si>
  <si>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</si>
  <si>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</si>
  <si>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</si>
  <si>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</si>
  <si>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</si>
  <si>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</si>
  <si>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</si>
  <si>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</si>
  <si>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</si>
  <si>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</si>
  <si>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</si>
  <si>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</si>
  <si>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</si>
  <si>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</si>
  <si>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</si>
  <si>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</si>
  <si>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</si>
  <si>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</si>
  <si>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</si>
  <si>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</si>
  <si>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</si>
  <si>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</si>
  <si>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</si>
  <si>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</si>
  <si>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</si>
  <si>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</si>
  <si>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</si>
  <si>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</si>
  <si>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</si>
  <si>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</si>
  <si>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</si>
  <si>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</si>
  <si>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</si>
  <si>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</si>
  <si>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</si>
  <si>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</si>
  <si>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</si>
  <si>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</si>
  <si>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</si>
  <si>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</si>
  <si>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</si>
  <si>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</si>
  <si>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</si>
  <si>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</si>
  <si>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</si>
  <si>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</si>
  <si>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</si>
  <si>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</si>
  <si>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</si>
  <si>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</si>
  <si>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</si>
  <si>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</si>
  <si>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</si>
  <si>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</si>
  <si>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</si>
  <si>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</si>
  <si>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</si>
  <si>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</si>
  <si>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</si>
  <si>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</si>
  <si>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</si>
  <si>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</si>
  <si>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</si>
  <si>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</si>
  <si>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</si>
  <si>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</si>
  <si>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</si>
  <si>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</si>
  <si>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</si>
  <si>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</si>
  <si>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</si>
  <si>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</si>
  <si>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</si>
  <si>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</si>
  <si>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</si>
  <si>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</si>
  <si>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</si>
  <si>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</si>
  <si>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</si>
  <si>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</si>
  <si>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</si>
  <si>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</si>
  <si>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</si>
  <si>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</si>
  <si>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</si>
  <si>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</si>
  <si>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</si>
  <si>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</si>
  <si>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</si>
  <si>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</si>
  <si>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</si>
  <si>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</si>
  <si>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</si>
  <si>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</si>
  <si>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</si>
  <si>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</si>
  <si>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</si>
  <si>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</si>
  <si>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</si>
  <si>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</si>
  <si>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</si>
  <si>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</si>
  <si>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</si>
  <si>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</si>
  <si>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</si>
  <si>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</si>
  <si>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</si>
  <si>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</si>
  <si>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</si>
  <si>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</si>
  <si>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</si>
  <si>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</si>
  <si>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</si>
  <si>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</si>
  <si>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</si>
  <si>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</si>
  <si>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</si>
  <si>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</si>
  <si>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</si>
  <si>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</si>
  <si>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</si>
  <si>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</si>
  <si>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</si>
  <si>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</si>
  <si>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</si>
  <si>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</si>
  <si>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</si>
  <si>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</si>
  <si>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</si>
  <si>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</si>
  <si>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</si>
  <si>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</si>
  <si>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</si>
  <si>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</si>
  <si>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</si>
  <si>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</si>
  <si>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</si>
  <si>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</si>
  <si>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</si>
  <si>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</si>
  <si>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</si>
  <si>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</si>
  <si>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</si>
  <si>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</si>
  <si>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</si>
  <si>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</si>
  <si>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</si>
  <si>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</si>
  <si>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</si>
  <si>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</si>
  <si>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</si>
  <si>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</si>
  <si>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</si>
  <si>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</si>
  <si>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</si>
  <si>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</si>
  <si>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</si>
  <si>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</si>
  <si>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</si>
  <si>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</si>
  <si>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</si>
  <si>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</si>
  <si>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</si>
  <si>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</si>
  <si>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</si>
  <si>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</si>
  <si>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</si>
  <si>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</si>
  <si>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</si>
  <si>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</si>
  <si>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</si>
  <si>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</si>
  <si>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</si>
  <si>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</si>
  <si>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</si>
  <si>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</si>
  <si>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</si>
  <si>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</si>
  <si>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</si>
  <si>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</si>
  <si>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</si>
  <si>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</si>
  <si>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</si>
  <si>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</si>
  <si>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</si>
  <si>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</si>
  <si>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</si>
  <si>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</si>
  <si>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</si>
  <si>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</si>
  <si>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</si>
  <si>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</si>
  <si>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</si>
  <si>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</si>
  <si>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</si>
  <si>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</si>
  <si>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</si>
  <si>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</si>
  <si>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</si>
  <si>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</si>
  <si>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</si>
  <si>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</si>
  <si>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</si>
  <si>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</si>
  <si>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</si>
  <si>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</si>
  <si>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</si>
  <si>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</si>
  <si>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</si>
  <si>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</si>
  <si>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</si>
  <si>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</si>
  <si>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</si>
  <si>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</si>
  <si>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</si>
  <si>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</si>
  <si>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</si>
  <si>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</si>
  <si>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</si>
  <si>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</si>
  <si>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</si>
  <si>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</si>
  <si>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</si>
  <si>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</si>
  <si>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</si>
  <si>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</si>
  <si>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</si>
  <si>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</si>
  <si>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</si>
  <si>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</si>
  <si>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</si>
  <si>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</si>
  <si>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</si>
  <si>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</si>
  <si>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</si>
  <si>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</si>
  <si>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</si>
  <si>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</si>
  <si>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</si>
  <si>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</si>
  <si>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</si>
  <si>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</si>
  <si>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</si>
  <si>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</si>
  <si>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</si>
  <si>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</si>
  <si>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</si>
  <si>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</si>
  <si>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</si>
  <si>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</si>
  <si>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</si>
  <si>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</si>
  <si>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</si>
  <si>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</si>
  <si>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</si>
  <si>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</si>
  <si>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</si>
  <si>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</si>
  <si>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</si>
  <si>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</si>
  <si>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</si>
  <si>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</si>
  <si>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</si>
  <si>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</si>
  <si>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</si>
  <si>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</si>
  <si>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</si>
  <si>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</si>
  <si>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</si>
  <si>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</si>
  <si>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</si>
  <si>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</si>
  <si>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</si>
  <si>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</si>
  <si>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</si>
  <si>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</si>
  <si>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</si>
  <si>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</si>
  <si>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</si>
  <si>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</si>
  <si>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</si>
  <si>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</si>
  <si>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</si>
  <si>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</si>
  <si>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</si>
  <si>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</si>
  <si>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</si>
  <si>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</si>
  <si>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</si>
  <si>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</si>
  <si>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</si>
  <si>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</si>
  <si>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</si>
  <si>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</si>
  <si>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</si>
  <si>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</si>
  <si>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</si>
  <si>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</si>
  <si>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</si>
  <si>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</si>
  <si>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</si>
  <si>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</si>
  <si>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</si>
  <si>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</si>
  <si>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</si>
  <si>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</si>
  <si>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</si>
  <si>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</si>
  <si>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</si>
  <si>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</si>
  <si>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</si>
  <si>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</si>
  <si>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</si>
  <si>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</si>
  <si>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</si>
  <si>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</si>
  <si>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</si>
  <si>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</si>
  <si>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</si>
  <si>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</si>
  <si>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</si>
  <si>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</si>
  <si>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</si>
  <si>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</si>
  <si>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</si>
  <si>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</si>
  <si>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</si>
  <si>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</si>
  <si>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</si>
  <si>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</si>
  <si>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</si>
  <si>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</si>
  <si>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</si>
  <si>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</si>
  <si>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</si>
  <si>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</si>
  <si>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</si>
  <si>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</si>
  <si>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</si>
  <si>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</si>
  <si>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</si>
  <si>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</si>
  <si>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</si>
  <si>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</si>
  <si>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</si>
  <si>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</si>
  <si>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</si>
  <si>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</si>
  <si>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</si>
  <si>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</si>
  <si>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</si>
  <si>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</si>
  <si>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</si>
  <si>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</si>
  <si>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</si>
  <si>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</si>
  <si>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</si>
  <si>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</si>
  <si>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</si>
  <si>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</si>
  <si>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</si>
  <si>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</si>
  <si>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</si>
  <si>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</si>
  <si>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</si>
  <si>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</si>
  <si>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</si>
  <si>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</si>
  <si>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</si>
  <si>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</si>
  <si>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</si>
  <si>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</si>
  <si>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</si>
  <si>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</si>
  <si>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</si>
  <si>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</si>
  <si>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</si>
  <si>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</si>
  <si>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</si>
  <si>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</si>
  <si>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</si>
  <si>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</si>
  <si>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</si>
  <si>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</si>
  <si>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</si>
  <si>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</si>
  <si>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</si>
  <si>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</si>
  <si>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</si>
  <si>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</si>
  <si>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</si>
  <si>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</si>
  <si>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</si>
  <si>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</si>
  <si>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</si>
  <si>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</si>
  <si>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</si>
  <si>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</si>
  <si>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</si>
  <si>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</si>
  <si>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</si>
  <si>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</si>
  <si>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</si>
  <si>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</si>
  <si>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</si>
  <si>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</si>
  <si>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</si>
  <si>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</si>
  <si>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</si>
  <si>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</si>
  <si>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</si>
  <si>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</si>
  <si>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</si>
  <si>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</si>
  <si>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</si>
  <si>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</si>
  <si>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</si>
  <si>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</si>
  <si>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</si>
  <si>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</si>
  <si>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</si>
  <si>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</si>
  <si>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</si>
  <si>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</si>
  <si>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</si>
  <si>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</si>
  <si>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</si>
  <si>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</si>
  <si>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</si>
  <si>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</si>
  <si>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</si>
  <si>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</si>
  <si>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</si>
  <si>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</si>
  <si>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</si>
  <si>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</si>
  <si>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</si>
  <si>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</si>
  <si>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</si>
  <si>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</si>
  <si>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</si>
  <si>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</si>
  <si>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</si>
  <si>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</si>
  <si>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</si>
  <si>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</si>
  <si>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</si>
  <si>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</si>
  <si>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</si>
  <si>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</si>
  <si>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</si>
  <si>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</si>
  <si>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</si>
  <si>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</si>
  <si>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</si>
  <si>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</si>
  <si>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</si>
  <si>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</si>
  <si>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</si>
  <si>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</si>
  <si>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</si>
  <si>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</si>
  <si>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</si>
  <si>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</si>
  <si>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</si>
  <si>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</si>
  <si>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</si>
  <si>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</si>
  <si>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</si>
  <si>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</si>
  <si>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</si>
  <si>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</si>
  <si>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</si>
  <si>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</si>
  <si>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</si>
  <si>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</si>
  <si>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</si>
  <si>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</si>
  <si>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</si>
  <si>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</si>
  <si>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</si>
  <si>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</si>
  <si>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</si>
  <si>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</si>
  <si>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</si>
  <si>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</si>
  <si>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</si>
  <si>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</si>
  <si>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</si>
  <si>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</si>
  <si>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</si>
  <si>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</si>
  <si>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</si>
  <si>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</si>
  <si>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</si>
  <si>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</si>
  <si>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</si>
  <si>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</si>
  <si>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</si>
  <si>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</si>
  <si>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</si>
  <si>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</si>
  <si>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</si>
  <si>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</si>
  <si>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</si>
  <si>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</si>
  <si>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</si>
  <si>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</si>
  <si>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</si>
  <si>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</si>
  <si>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</si>
  <si>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</si>
  <si>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</si>
  <si>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</si>
  <si>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</si>
  <si>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</si>
  <si>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</si>
  <si>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</si>
  <si>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</si>
  <si>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</si>
  <si>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</si>
  <si>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</si>
  <si>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</si>
  <si>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</si>
  <si>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</si>
  <si>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</si>
  <si>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</si>
  <si>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</si>
  <si>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</si>
  <si>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</si>
  <si>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</si>
  <si>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</si>
  <si>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</si>
  <si>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</si>
  <si>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</si>
  <si>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</si>
  <si>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</si>
  <si>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</si>
  <si>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</si>
  <si>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</si>
  <si>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</si>
  <si>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</si>
  <si>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</si>
  <si>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</si>
  <si>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</si>
  <si>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</si>
  <si>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</si>
  <si>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</si>
  <si>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</si>
  <si>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</si>
  <si>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</si>
  <si>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</si>
  <si>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</si>
  <si>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</si>
  <si>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</si>
  <si>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</si>
  <si>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</si>
  <si>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</si>
  <si>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</si>
  <si>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</si>
  <si>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</si>
  <si>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</si>
  <si>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</si>
  <si>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</si>
  <si>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</si>
  <si>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</si>
  <si>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</si>
  <si>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</si>
  <si>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</si>
  <si>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</si>
  <si>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</si>
  <si>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</si>
  <si>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</si>
  <si>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</si>
  <si>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</si>
  <si>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</si>
  <si>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</si>
  <si>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</si>
  <si>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</si>
  <si>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</si>
  <si>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</si>
  <si>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</si>
  <si>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</si>
  <si>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</si>
  <si>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</si>
  <si>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</si>
  <si>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</si>
  <si>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</si>
  <si>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</si>
  <si>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</si>
  <si>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</si>
  <si>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</si>
  <si>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</si>
  <si>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</si>
  <si>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</si>
  <si>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</si>
  <si>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</si>
  <si>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</si>
  <si>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</si>
  <si>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</si>
  <si>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</si>
  <si>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</si>
  <si>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</si>
  <si>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</si>
  <si>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</si>
  <si>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</si>
  <si>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</si>
  <si>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</si>
  <si>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</si>
  <si>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</si>
  <si>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</si>
  <si>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</si>
  <si>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</si>
  <si>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</si>
  <si>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</si>
  <si>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</si>
  <si>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</si>
  <si>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</si>
  <si>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</si>
  <si>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</si>
  <si>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</si>
  <si>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</si>
  <si>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</si>
  <si>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</si>
  <si>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</si>
  <si>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</si>
  <si>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</si>
  <si>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</si>
  <si>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</si>
  <si>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</si>
  <si>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</si>
  <si>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</si>
  <si>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</si>
  <si>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</si>
  <si>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</si>
  <si>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</si>
  <si>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</si>
  <si>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</si>
  <si>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</si>
  <si>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</si>
  <si>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</si>
  <si>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</si>
  <si>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</si>
  <si>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</si>
  <si>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</si>
  <si>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</si>
  <si>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</si>
  <si>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</si>
  <si>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</si>
  <si>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</si>
  <si>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</si>
  <si>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</si>
  <si>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</si>
  <si>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</si>
  <si>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</si>
  <si>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</si>
  <si>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</si>
  <si>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</si>
  <si>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</si>
  <si>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</si>
  <si>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</si>
  <si>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</si>
  <si>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</si>
  <si>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</si>
  <si>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</si>
  <si>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</si>
  <si>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</si>
  <si>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</si>
  <si>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</si>
  <si>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</si>
  <si>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</si>
  <si>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</si>
  <si>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</si>
  <si>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</si>
  <si>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</si>
  <si>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</si>
  <si>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</si>
  <si>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</si>
  <si>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</si>
  <si>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</si>
  <si>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</si>
  <si>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</si>
  <si>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</si>
  <si>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</si>
  <si>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</si>
  <si>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</si>
  <si>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</si>
  <si>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</si>
  <si>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</si>
  <si>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</si>
  <si>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</si>
  <si>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</si>
  <si>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</si>
  <si>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</si>
  <si>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</si>
  <si>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</si>
  <si>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</si>
  <si>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</si>
  <si>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</si>
  <si>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</si>
  <si>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</si>
  <si>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</si>
  <si>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</si>
  <si>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</si>
  <si>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</si>
  <si>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</si>
  <si>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</si>
  <si>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</si>
  <si>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</si>
  <si>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</si>
  <si>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</si>
  <si>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</si>
  <si>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</si>
  <si>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</si>
  <si>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</si>
  <si>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</si>
  <si>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</si>
  <si>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</si>
  <si>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</si>
  <si>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</si>
  <si>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</si>
  <si>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</si>
  <si>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</si>
  <si>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</si>
  <si>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</si>
  <si>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</si>
  <si>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</si>
  <si>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</si>
  <si>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</si>
  <si>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</si>
  <si>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</si>
  <si>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</si>
  <si>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</si>
  <si>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</si>
  <si>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</si>
  <si>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</si>
  <si>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</si>
  <si>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</si>
  <si>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</si>
  <si>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</si>
  <si>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</si>
  <si>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</si>
  <si>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</si>
  <si>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</si>
  <si>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</si>
  <si>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</si>
  <si>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</si>
  <si>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</si>
  <si>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</si>
  <si>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</si>
  <si>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</si>
  <si>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</si>
  <si>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</si>
  <si>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</si>
  <si>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</si>
  <si>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</si>
  <si>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</si>
  <si>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</si>
  <si>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</si>
  <si>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</si>
  <si>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</si>
  <si>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</si>
  <si>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</si>
  <si>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</si>
  <si>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</si>
  <si>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</si>
  <si>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</si>
  <si>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</si>
  <si>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</si>
  <si>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</si>
  <si>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</si>
  <si>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</si>
  <si>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</si>
  <si>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</si>
  <si>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</si>
  <si>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</si>
  <si>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</si>
  <si>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</si>
  <si>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</si>
  <si>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</si>
  <si>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</si>
  <si>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</si>
  <si>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</si>
  <si>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</si>
  <si>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</si>
  <si>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</si>
  <si>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</si>
  <si>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</si>
  <si>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</si>
  <si>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</si>
  <si>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</si>
  <si>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</si>
  <si>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</si>
  <si>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</si>
  <si>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</si>
  <si>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</si>
  <si>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</si>
  <si>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</si>
  <si>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</si>
  <si>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</si>
  <si>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</si>
  <si>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</si>
  <si>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</si>
  <si>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</si>
  <si>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</si>
  <si>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</si>
  <si>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</si>
  <si>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</si>
  <si>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</si>
  <si>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</si>
  <si>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</si>
  <si>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</si>
  <si>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</si>
  <si>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</si>
  <si>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</si>
  <si>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</si>
  <si>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</si>
  <si>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</si>
  <si>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</si>
  <si>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</si>
  <si>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</si>
  <si>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</si>
  <si>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</si>
  <si>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</si>
  <si>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</si>
  <si>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</si>
  <si>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</si>
  <si>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</si>
  <si>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</si>
  <si>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</si>
  <si>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</si>
  <si>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</si>
  <si>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</si>
  <si>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</si>
  <si>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</si>
  <si>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</si>
  <si>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</si>
  <si>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</si>
  <si>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</si>
  <si>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</si>
  <si>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</si>
  <si>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</si>
  <si>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</si>
  <si>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</si>
  <si>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</si>
  <si>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</si>
  <si>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</si>
  <si>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</si>
  <si>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</si>
  <si>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</si>
  <si>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</si>
  <si>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</si>
  <si>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</si>
  <si>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</si>
  <si>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</si>
  <si>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</si>
  <si>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</si>
  <si>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</si>
  <si>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</si>
  <si>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</si>
  <si>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</si>
  <si>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</si>
  <si>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</si>
  <si>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</si>
  <si>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</si>
  <si>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</si>
  <si>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</si>
  <si>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</si>
  <si>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</si>
  <si>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</si>
  <si>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</si>
  <si>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</si>
  <si>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</si>
  <si>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</si>
  <si>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</si>
  <si>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</si>
  <si>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</si>
  <si>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</si>
  <si>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</si>
  <si>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</si>
  <si>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</si>
  <si>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</si>
  <si>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</si>
  <si>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</si>
  <si>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</si>
  <si>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</si>
  <si>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</si>
  <si>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</si>
  <si>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</si>
  <si>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</si>
  <si>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</si>
  <si>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</si>
  <si>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</si>
  <si>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</si>
  <si>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</si>
  <si>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</si>
  <si>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</si>
  <si>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</si>
  <si>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</si>
  <si>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</si>
  <si>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</si>
  <si>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</si>
  <si>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</si>
  <si>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</si>
  <si>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</si>
  <si>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</si>
  <si>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</si>
  <si>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</si>
  <si>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</si>
  <si>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</si>
  <si>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</si>
  <si>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</si>
  <si>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</si>
  <si>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</si>
  <si>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</si>
  <si>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</si>
  <si>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</si>
  <si>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</si>
  <si>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</si>
  <si>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</si>
  <si>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</si>
  <si>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</si>
  <si>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</si>
  <si>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</si>
  <si>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</si>
  <si>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</si>
  <si>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</si>
  <si>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</si>
  <si>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</si>
  <si>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</si>
  <si>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</si>
  <si>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</si>
  <si>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</si>
  <si>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</si>
  <si>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</si>
  <si>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</si>
  <si>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</si>
  <si>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</si>
  <si>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</si>
  <si>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</si>
  <si>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</si>
  <si>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</si>
  <si>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</si>
  <si>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</si>
  <si>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</si>
  <si>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</si>
  <si>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</si>
  <si>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</si>
  <si>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</si>
  <si>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</si>
  <si>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</si>
  <si>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</si>
  <si>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</si>
  <si>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</si>
  <si>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</si>
  <si>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</si>
  <si>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</si>
  <si>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</si>
  <si>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</si>
  <si>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</si>
  <si>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</si>
  <si>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</si>
  <si>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</si>
  <si>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</si>
  <si>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</si>
  <si>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</si>
  <si>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</si>
  <si>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</si>
  <si>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</si>
  <si>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</si>
  <si>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</si>
  <si>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</si>
  <si>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</si>
  <si>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</si>
  <si>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</si>
  <si>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</si>
  <si>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</si>
  <si>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</si>
  <si>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</si>
  <si>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</si>
  <si>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</si>
  <si>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</si>
  <si>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</si>
  <si>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</si>
  <si>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</si>
  <si>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</si>
  <si>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</si>
  <si>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</si>
  <si>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</si>
  <si>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</si>
  <si>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</si>
  <si>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</si>
  <si>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</si>
  <si>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</si>
  <si>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</si>
  <si>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</si>
  <si>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</si>
  <si>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</si>
  <si>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</si>
  <si>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</si>
  <si>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</si>
  <si>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</si>
  <si>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</si>
  <si>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</si>
  <si>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</si>
  <si>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</si>
  <si>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</si>
  <si>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</si>
  <si>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</si>
  <si>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</si>
  <si>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</si>
  <si>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</si>
  <si>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</si>
  <si>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</si>
  <si>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</si>
  <si>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</si>
  <si>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</si>
  <si>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</si>
  <si>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</si>
  <si>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</si>
  <si>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</si>
  <si>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</si>
  <si>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</si>
  <si>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</si>
  <si>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</si>
  <si>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</si>
  <si>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</si>
  <si>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</si>
  <si>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</si>
  <si>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</si>
  <si>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</si>
  <si>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</si>
  <si>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</si>
  <si>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</si>
  <si>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</si>
  <si>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</si>
  <si>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</si>
  <si>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</si>
  <si>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</si>
  <si>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</si>
  <si>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</si>
  <si>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</si>
  <si>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</si>
  <si>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</si>
  <si>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</si>
  <si>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</si>
  <si>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</si>
  <si>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</si>
  <si>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</si>
  <si>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</si>
  <si>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</si>
  <si>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</si>
  <si>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</si>
  <si>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</si>
  <si>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</si>
  <si>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</si>
  <si>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</si>
  <si>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</si>
  <si>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</si>
  <si>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</si>
  <si>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</si>
  <si>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</si>
  <si>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</si>
  <si>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</si>
  <si>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</si>
  <si>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</si>
  <si>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</si>
  <si>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</si>
  <si>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</si>
  <si>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</si>
  <si>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</si>
  <si>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</si>
  <si>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</si>
  <si>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</si>
  <si>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</si>
  <si>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</si>
  <si>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</si>
  <si>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</si>
  <si>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</si>
  <si>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</si>
  <si>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</si>
  <si>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</si>
  <si>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</si>
  <si>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</si>
  <si>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</si>
  <si>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</si>
  <si>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</si>
  <si>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</si>
  <si>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</si>
  <si>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</si>
  <si>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</si>
  <si>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</si>
  <si>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</si>
  <si>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</si>
  <si>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</si>
  <si>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</si>
  <si>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</si>
  <si>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</si>
  <si>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</si>
  <si>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</si>
  <si>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</si>
  <si>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</si>
  <si>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</si>
  <si>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</si>
  <si>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</si>
  <si>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</si>
  <si>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</si>
  <si>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</si>
  <si>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</si>
  <si>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</si>
  <si>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</si>
  <si>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</si>
  <si>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</si>
  <si>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</si>
  <si>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</si>
  <si>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</si>
  <si>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</si>
  <si>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</si>
  <si>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</si>
  <si>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</si>
  <si>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</si>
  <si>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</si>
  <si>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</si>
  <si>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</si>
  <si>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</si>
  <si>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</si>
  <si>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</si>
  <si>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</si>
  <si>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</si>
  <si>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</si>
  <si>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</si>
  <si>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</si>
  <si>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</si>
  <si>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</si>
  <si>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</si>
  <si>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</si>
  <si>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</si>
  <si>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</si>
  <si>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</si>
  <si>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</si>
  <si>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</si>
  <si>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</si>
  <si>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</si>
  <si>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</si>
  <si>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</si>
  <si>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</si>
  <si>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</si>
  <si>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</si>
  <si>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</si>
  <si>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</si>
  <si>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</si>
  <si>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</si>
  <si>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</si>
  <si>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</si>
  <si>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</si>
  <si>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</si>
  <si>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</si>
  <si>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</si>
  <si>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</si>
  <si>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</si>
  <si>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</si>
  <si>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</si>
  <si>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</si>
  <si>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</si>
  <si>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</si>
  <si>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</si>
  <si>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</si>
  <si>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</si>
  <si>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</si>
  <si>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</si>
  <si>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</si>
  <si>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</si>
  <si>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</si>
  <si>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</si>
  <si>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</si>
  <si>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</si>
  <si>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</si>
  <si>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</si>
  <si>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</si>
  <si>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</si>
  <si>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</si>
  <si>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</si>
  <si>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</si>
  <si>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</si>
  <si>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</si>
  <si>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</si>
  <si>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</si>
  <si>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</si>
  <si>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</si>
  <si>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</si>
  <si>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</si>
  <si>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</si>
  <si>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</si>
  <si>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</si>
  <si>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</si>
  <si>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</si>
  <si>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</si>
  <si>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</si>
  <si>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</si>
  <si>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</si>
  <si>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</si>
  <si>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</si>
  <si>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</si>
  <si>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</si>
  <si>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</si>
  <si>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</si>
  <si>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</si>
  <si>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</si>
  <si>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</si>
  <si>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</si>
  <si>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</si>
  <si>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</si>
  <si>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</si>
  <si>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</si>
  <si>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</si>
  <si>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</si>
  <si>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</si>
  <si>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</si>
  <si>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</si>
  <si>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</si>
  <si>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</si>
  <si>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</si>
  <si>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</si>
  <si>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</si>
  <si>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</si>
  <si>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</si>
  <si>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</si>
  <si>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</si>
  <si>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</si>
  <si>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</si>
  <si>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</si>
  <si>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</si>
  <si>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</si>
  <si>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</si>
  <si>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</si>
  <si>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</si>
  <si>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</si>
  <si>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</si>
  <si>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</si>
  <si>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</si>
  <si>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</si>
  <si>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</si>
  <si>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</si>
  <si>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</si>
  <si>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</si>
  <si>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</si>
  <si>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</si>
  <si>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</si>
  <si>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</si>
  <si>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</si>
  <si>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</si>
  <si>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</si>
  <si>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</si>
  <si>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</si>
  <si>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</si>
  <si>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</si>
  <si>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</si>
  <si>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</si>
  <si>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</si>
  <si>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</si>
  <si>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</si>
  <si>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</si>
  <si>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</si>
  <si>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</si>
  <si>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</si>
  <si>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</si>
  <si>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</si>
  <si>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</si>
  <si>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</si>
  <si>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</si>
  <si>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</si>
  <si>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</si>
  <si>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</si>
  <si>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</si>
  <si>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</si>
  <si>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</si>
  <si>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</si>
  <si>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</si>
  <si>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</si>
  <si>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</si>
  <si>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</si>
  <si>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</si>
  <si>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</si>
  <si>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</si>
  <si>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</si>
  <si>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</si>
  <si>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</si>
  <si>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</si>
  <si>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</si>
  <si>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</si>
  <si>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</si>
  <si>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</si>
  <si>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</si>
  <si>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</si>
  <si>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</si>
  <si>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</si>
  <si>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</si>
  <si>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</si>
  <si>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</si>
  <si>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</si>
  <si>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</si>
  <si>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</si>
  <si>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</si>
  <si>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</si>
  <si>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</si>
  <si>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</si>
  <si>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</si>
  <si>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</si>
  <si>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</si>
  <si>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</si>
  <si>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</si>
  <si>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</si>
  <si>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</si>
  <si>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</si>
  <si>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</si>
  <si>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</si>
  <si>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</si>
  <si>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</si>
  <si>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</si>
  <si>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</si>
  <si>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</si>
  <si>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</si>
  <si>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</si>
  <si>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</si>
  <si>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</si>
  <si>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</si>
  <si>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</si>
  <si>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</si>
  <si>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</si>
  <si>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</si>
  <si>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</si>
  <si>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</si>
  <si>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</si>
  <si>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</si>
  <si>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</si>
  <si>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</si>
  <si>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</si>
  <si>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</si>
  <si>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</si>
  <si>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</si>
  <si>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</si>
  <si>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</si>
  <si>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</si>
  <si>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</si>
  <si>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</si>
  <si>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</si>
  <si>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</si>
  <si>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</si>
  <si>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</si>
  <si>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</si>
  <si>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</si>
  <si>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</si>
  <si>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</si>
  <si>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</si>
  <si>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</si>
  <si>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</si>
  <si>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</si>
  <si>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</si>
  <si>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</si>
  <si>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</si>
  <si>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</si>
  <si>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</si>
  <si>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</si>
  <si>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</si>
  <si>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</si>
  <si>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</si>
  <si>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</si>
  <si>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</si>
  <si>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</si>
  <si>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</si>
  <si>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</si>
  <si>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</si>
  <si>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</si>
  <si>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</si>
  <si>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</si>
  <si>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</si>
  <si>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</si>
  <si>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</si>
  <si>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</si>
  <si>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</si>
  <si>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</si>
  <si>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</si>
  <si>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</si>
  <si>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</si>
  <si>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</si>
  <si>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</si>
  <si>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</si>
  <si>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</si>
  <si>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</si>
  <si>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</si>
  <si>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</si>
  <si>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</si>
  <si>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</si>
  <si>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</si>
  <si>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</si>
  <si>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</si>
  <si>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</si>
  <si>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</si>
  <si>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</si>
  <si>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</si>
  <si>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</si>
  <si>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</si>
  <si>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</si>
  <si>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</si>
  <si>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</si>
  <si>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</si>
  <si>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</si>
  <si>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</si>
  <si>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</si>
  <si>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</si>
  <si>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</si>
  <si>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</si>
  <si>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</si>
  <si>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</si>
  <si>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</si>
  <si>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</si>
  <si>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</si>
  <si>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</si>
  <si>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</si>
  <si>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</si>
  <si>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</si>
  <si>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</si>
  <si>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</si>
  <si>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</si>
  <si>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</si>
  <si>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</si>
  <si>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</si>
  <si>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</si>
  <si>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</si>
  <si>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</si>
  <si>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</si>
  <si>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</si>
  <si>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</si>
  <si>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</si>
  <si>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</si>
  <si>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</si>
  <si>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</si>
  <si>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</si>
  <si>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</si>
  <si>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</si>
  <si>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</si>
  <si>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</si>
  <si>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</si>
  <si>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</si>
  <si>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</si>
  <si>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</si>
  <si>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</si>
  <si>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</si>
  <si>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</si>
  <si>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</si>
  <si>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</si>
  <si>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</si>
  <si>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</si>
  <si>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</si>
  <si>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</si>
  <si>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</si>
  <si>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</si>
  <si>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</si>
  <si>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</si>
  <si>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</si>
  <si>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</si>
  <si>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</si>
  <si>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</si>
  <si>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</si>
  <si>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</si>
  <si>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</si>
  <si>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</si>
  <si>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</si>
  <si>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</si>
  <si>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</si>
  <si>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</si>
  <si>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</si>
  <si>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</si>
  <si>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</si>
  <si>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</si>
  <si>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</si>
  <si>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</si>
  <si>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</si>
  <si>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</si>
  <si>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</si>
  <si>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</si>
  <si>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</si>
  <si>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</si>
  <si>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</si>
  <si>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</si>
  <si>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</si>
  <si>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</si>
  <si>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</si>
  <si>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</si>
  <si>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</si>
  <si>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</si>
  <si>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</si>
  <si>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</si>
  <si>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</si>
  <si>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</si>
  <si>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</si>
  <si>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</si>
  <si>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</si>
  <si>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</si>
  <si>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</si>
  <si>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</si>
  <si>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</si>
  <si>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</si>
  <si>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</si>
  <si>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</si>
  <si>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</si>
  <si>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</si>
  <si>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</si>
  <si>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</si>
  <si>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</si>
  <si>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</si>
  <si>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</si>
  <si>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</si>
  <si>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</si>
  <si>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</si>
  <si>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</si>
  <si>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</si>
  <si>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</si>
  <si>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</si>
  <si>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</si>
  <si>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</si>
  <si>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</si>
  <si>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</si>
  <si>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</si>
  <si>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</si>
  <si>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</si>
  <si>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</si>
  <si>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</si>
  <si>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</si>
  <si>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</si>
  <si>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</si>
  <si>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</si>
  <si>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</si>
  <si>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</si>
  <si>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</si>
  <si>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</si>
  <si>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</si>
  <si>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</si>
  <si>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</si>
  <si>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</si>
  <si>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</si>
  <si>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</si>
  <si>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</si>
  <si>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</si>
  <si>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</si>
  <si>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</si>
  <si>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</si>
  <si>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</si>
  <si>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</si>
  <si>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</si>
  <si>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</si>
  <si>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</si>
  <si>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</si>
  <si>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</si>
  <si>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</si>
  <si>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</si>
  <si>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</si>
  <si>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</si>
  <si>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</si>
  <si>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</si>
  <si>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</si>
  <si>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</si>
  <si>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</si>
  <si>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</si>
  <si>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</si>
  <si>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</si>
  <si>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</si>
  <si>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</si>
  <si>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</si>
  <si>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</si>
  <si>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</si>
  <si>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</si>
  <si>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</si>
  <si>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</si>
  <si>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</si>
  <si>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</si>
  <si>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</si>
  <si>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</si>
  <si>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</si>
  <si>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</si>
  <si>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</si>
  <si>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</si>
  <si>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</si>
  <si>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</si>
  <si>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</si>
  <si>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</si>
  <si>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</si>
  <si>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</si>
  <si>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</si>
  <si>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</si>
  <si>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</si>
  <si>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</si>
  <si>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</si>
  <si>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</si>
  <si>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</si>
  <si>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</si>
  <si>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</si>
  <si>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</si>
  <si>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</si>
  <si>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</si>
  <si>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</si>
  <si>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</si>
  <si>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</si>
  <si>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</si>
  <si>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</si>
  <si>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</si>
  <si>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</si>
  <si>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</si>
  <si>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</si>
  <si>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</si>
  <si>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</si>
  <si>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</si>
  <si>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</si>
  <si>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</si>
  <si>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</si>
  <si>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</si>
  <si>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</si>
  <si>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</si>
  <si>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</si>
  <si>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</si>
  <si>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</si>
  <si>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</si>
  <si>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</si>
  <si>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</si>
  <si>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</si>
  <si>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</si>
  <si>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</si>
  <si>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</si>
  <si>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</si>
  <si>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</si>
  <si>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</si>
  <si>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</si>
  <si>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</si>
  <si>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</si>
  <si>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</si>
  <si>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</si>
  <si>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</si>
  <si>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</si>
  <si>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</si>
  <si>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</si>
  <si>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</si>
  <si>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</si>
  <si>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</si>
  <si>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</si>
  <si>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</si>
  <si>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</si>
  <si>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</si>
  <si>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</si>
  <si>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</si>
  <si>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</si>
  <si>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</si>
  <si>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</si>
  <si>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</si>
  <si>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</si>
  <si>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</si>
  <si>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</si>
  <si>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</si>
  <si>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</si>
  <si>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</si>
  <si>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</si>
  <si>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</si>
  <si>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</si>
  <si>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</si>
  <si>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</si>
  <si>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</si>
  <si>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</si>
  <si>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</si>
  <si>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</si>
  <si>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</si>
  <si>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</si>
  <si>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</si>
  <si>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</si>
  <si>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</si>
  <si>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</si>
  <si>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</si>
  <si>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</si>
  <si>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</si>
  <si>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</si>
  <si>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</si>
  <si>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</si>
  <si>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</si>
  <si>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</si>
  <si>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</si>
  <si>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</si>
  <si>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</si>
  <si>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</si>
  <si>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</si>
  <si>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</si>
  <si>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</si>
  <si>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</si>
  <si>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</si>
  <si>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</si>
  <si>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</si>
  <si>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</si>
  <si>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</si>
  <si>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</si>
  <si>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</si>
  <si>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</si>
  <si>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</si>
  <si>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</si>
  <si>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</si>
  <si>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</si>
  <si>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</si>
  <si>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</si>
  <si>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</si>
  <si>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</si>
  <si>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</si>
  <si>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</si>
  <si>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</si>
  <si>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</si>
  <si>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</si>
  <si>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</si>
  <si>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</si>
  <si>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</si>
  <si>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</si>
  <si>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</si>
  <si>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</si>
  <si>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</si>
  <si>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</si>
  <si>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</si>
  <si>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</si>
  <si>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</si>
  <si>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</si>
  <si>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</si>
  <si>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</si>
  <si>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</si>
  <si>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</si>
  <si>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</si>
  <si>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</si>
  <si>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</si>
  <si>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</si>
  <si>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</si>
  <si>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</si>
  <si>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</si>
  <si>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</si>
  <si>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</si>
  <si>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</si>
  <si>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</si>
  <si>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</si>
  <si>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</si>
  <si>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</si>
  <si>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</si>
  <si>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</si>
  <si>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</si>
  <si>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</si>
  <si>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</si>
  <si>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</si>
  <si>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</si>
  <si>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</si>
  <si>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</si>
  <si>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</si>
  <si>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</si>
  <si>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</si>
  <si>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</si>
  <si>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</si>
  <si>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</si>
  <si>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</si>
  <si>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</si>
  <si>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</si>
  <si>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</si>
  <si>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</si>
  <si>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</si>
  <si>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</si>
  <si>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</si>
  <si>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</si>
  <si>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</si>
  <si>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</si>
  <si>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</si>
  <si>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</si>
  <si>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</si>
  <si>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</si>
  <si>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</si>
  <si>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</si>
  <si>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</si>
  <si>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</si>
  <si>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</si>
  <si>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</si>
  <si>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</si>
  <si>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</si>
  <si>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</si>
  <si>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</si>
  <si>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</si>
  <si>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</si>
  <si>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</si>
  <si>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</si>
  <si>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</si>
  <si>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</si>
  <si>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</si>
  <si>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</si>
  <si>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</si>
  <si>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</si>
  <si>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</si>
  <si>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</si>
  <si>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</si>
  <si>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</si>
  <si>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</si>
  <si>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</si>
  <si>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</si>
  <si>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</si>
  <si>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</si>
  <si>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</si>
  <si>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</si>
  <si>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</si>
  <si>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</si>
  <si>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</si>
  <si>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</si>
  <si>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</si>
  <si>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</si>
  <si>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</si>
  <si>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</si>
  <si>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</si>
  <si>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</si>
  <si>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</si>
  <si>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</si>
  <si>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</si>
  <si>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</si>
  <si>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</si>
  <si>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</si>
  <si>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</si>
  <si>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</si>
  <si>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</si>
  <si>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</si>
  <si>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</si>
  <si>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</si>
  <si>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</si>
  <si>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</si>
  <si>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</si>
  <si>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</si>
  <si>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</si>
  <si>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</si>
  <si>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</si>
  <si>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</si>
  <si>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</si>
  <si>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</si>
  <si>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</si>
  <si>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</si>
  <si>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</si>
  <si>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</si>
  <si>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</si>
  <si>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</si>
  <si>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</si>
  <si>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</si>
  <si>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</si>
  <si>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</si>
  <si>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</si>
  <si>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</si>
  <si>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</si>
  <si>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</si>
  <si>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</si>
  <si>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</si>
  <si>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</si>
  <si>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</si>
  <si>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</si>
  <si>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</si>
  <si>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</si>
  <si>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</si>
  <si>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</si>
  <si>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</si>
  <si>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</si>
  <si>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</si>
  <si>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</si>
  <si>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</si>
  <si>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</si>
  <si>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</si>
  <si>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</si>
  <si>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</si>
  <si>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</si>
  <si>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</si>
  <si>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</si>
  <si>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</si>
  <si>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</si>
  <si>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</si>
  <si>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</si>
  <si>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</si>
  <si>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</si>
  <si>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</si>
  <si>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</si>
  <si>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</si>
  <si>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</si>
  <si>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</si>
  <si>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</si>
  <si>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</si>
  <si>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</si>
  <si>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</si>
  <si>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</si>
  <si>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</si>
  <si>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</si>
  <si>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</si>
  <si>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</si>
  <si>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</si>
  <si>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</si>
  <si>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</si>
  <si>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</si>
  <si>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</si>
  <si>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</si>
  <si>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</si>
  <si>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</si>
  <si>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</si>
  <si>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</si>
  <si>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</si>
  <si>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</si>
  <si>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</si>
  <si>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</si>
  <si>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</si>
  <si>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</si>
  <si>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</si>
  <si>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</si>
  <si>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</si>
  <si>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</si>
  <si>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</si>
  <si>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</si>
  <si>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</si>
  <si>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</si>
  <si>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</si>
  <si>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</si>
  <si>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</si>
  <si>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</si>
  <si>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</si>
  <si>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</si>
  <si>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</si>
  <si>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</si>
  <si>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</si>
  <si>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</si>
  <si>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</si>
  <si>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</si>
  <si>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</si>
  <si>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</si>
  <si>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</si>
  <si>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</si>
  <si>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</si>
  <si>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</si>
  <si>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</si>
  <si>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</si>
  <si>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</si>
  <si>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</si>
  <si>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</si>
  <si>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</si>
  <si>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</si>
  <si>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</si>
  <si>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</si>
  <si>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</si>
  <si>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</si>
  <si>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</si>
  <si>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</si>
  <si>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</si>
  <si>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</si>
  <si>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</si>
  <si>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</si>
  <si>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</si>
  <si>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</si>
  <si>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</si>
  <si>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</si>
  <si>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</si>
  <si>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</si>
  <si>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</si>
  <si>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</si>
  <si>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</si>
  <si>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</si>
  <si>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</si>
  <si>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</si>
  <si>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</si>
  <si>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</si>
  <si>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</si>
  <si>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</si>
  <si>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</si>
  <si>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</si>
  <si>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</si>
  <si>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</si>
  <si>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</si>
  <si>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</si>
  <si>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</si>
  <si>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</si>
  <si>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</si>
  <si>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</si>
  <si>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</si>
  <si>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</si>
  <si>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</si>
  <si>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</si>
  <si>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</si>
  <si>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</si>
  <si>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</si>
  <si>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</si>
  <si>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</si>
  <si>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</si>
  <si>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</si>
  <si>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</si>
  <si>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</si>
  <si>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</si>
  <si>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</si>
  <si>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</si>
  <si>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</si>
  <si>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</si>
  <si>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</si>
  <si>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</si>
  <si>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</si>
  <si>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</si>
  <si>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</si>
  <si>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</si>
  <si>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</si>
  <si>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</si>
  <si>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</si>
  <si>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</si>
  <si>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</si>
  <si>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</si>
  <si>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</si>
  <si>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</si>
  <si>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</si>
  <si>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</si>
  <si>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</si>
  <si>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</si>
  <si>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</si>
  <si>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</si>
  <si>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</si>
  <si>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</si>
  <si>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</si>
  <si>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</si>
  <si>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</si>
  <si>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</si>
  <si>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</si>
  <si>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</si>
  <si>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</si>
  <si>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</si>
  <si>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</si>
  <si>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</si>
  <si>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</si>
  <si>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</si>
  <si>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</si>
  <si>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</si>
  <si>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</si>
  <si>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</si>
  <si>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</si>
  <si>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</si>
  <si>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</si>
  <si>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</si>
  <si>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</si>
  <si>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</si>
  <si>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</si>
  <si>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</si>
  <si>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</si>
  <si>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</si>
  <si>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</si>
  <si>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</si>
  <si>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</si>
  <si>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</si>
  <si>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</si>
  <si>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</si>
  <si>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</si>
  <si>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</si>
  <si>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</si>
  <si>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</si>
  <si>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</si>
  <si>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</si>
  <si>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</si>
  <si>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</si>
  <si>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</si>
  <si>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</si>
  <si>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</si>
  <si>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</si>
  <si>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</si>
  <si>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</si>
  <si>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</si>
  <si>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</si>
  <si>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</si>
  <si>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</si>
  <si>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</si>
  <si>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</si>
  <si>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</si>
  <si>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</si>
  <si>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</si>
  <si>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</si>
  <si>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</si>
  <si>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</si>
  <si>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</si>
  <si>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</si>
  <si>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</si>
  <si>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</si>
  <si>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</si>
  <si>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</si>
  <si>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</si>
  <si>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</si>
  <si>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</si>
  <si>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</si>
  <si>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</si>
  <si>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</si>
  <si>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</si>
  <si>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</si>
  <si>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</si>
  <si>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</si>
  <si>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</si>
  <si>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</si>
  <si>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</si>
  <si>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</si>
  <si>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</si>
  <si>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</si>
  <si>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</si>
  <si>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</si>
  <si>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</si>
  <si>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</si>
  <si>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</si>
  <si>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</si>
  <si>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</si>
  <si>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</si>
  <si>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</si>
  <si>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</si>
  <si>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</si>
  <si>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</si>
  <si>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</si>
  <si>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</si>
  <si>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</si>
  <si>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</si>
  <si>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</si>
  <si>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</si>
  <si>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</si>
  <si>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</si>
  <si>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</si>
  <si>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</si>
  <si>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</si>
  <si>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</si>
  <si>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</si>
  <si>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</si>
  <si>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</si>
  <si>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</si>
  <si>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</si>
  <si>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</si>
  <si>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</si>
  <si>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</si>
  <si>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</si>
  <si>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</si>
  <si>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</si>
  <si>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</si>
  <si>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</si>
  <si>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</si>
  <si>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</si>
  <si>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</si>
  <si>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</si>
  <si>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</si>
  <si>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</si>
  <si>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</si>
  <si>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</si>
  <si>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</si>
  <si>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</si>
  <si>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</si>
  <si>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</si>
  <si>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</si>
  <si>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</si>
  <si>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</si>
  <si>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</si>
  <si>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</si>
  <si>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</si>
  <si>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</si>
  <si>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</si>
  <si>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</si>
  <si>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</si>
  <si>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</si>
  <si>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</si>
  <si>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</si>
  <si>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</si>
  <si>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</si>
  <si>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</si>
  <si>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</si>
  <si>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</si>
  <si>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</si>
  <si>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</si>
  <si>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</si>
  <si>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</si>
  <si>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</si>
  <si>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</si>
  <si>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</si>
  <si>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</si>
  <si>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</si>
  <si>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</si>
  <si>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</si>
  <si>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</si>
  <si>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</si>
  <si>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</si>
  <si>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</si>
  <si>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</si>
  <si>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</si>
  <si>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</si>
  <si>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</si>
  <si>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</si>
  <si>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</si>
  <si>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</si>
  <si>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</si>
  <si>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</si>
  <si>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</si>
  <si>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</si>
  <si>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</si>
  <si>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</si>
  <si>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</si>
  <si>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</si>
  <si>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</si>
  <si>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</si>
  <si>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</si>
  <si>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</si>
  <si>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</si>
  <si>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</si>
  <si>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</si>
  <si>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</si>
  <si>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</si>
  <si>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</si>
  <si>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</si>
  <si>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</si>
  <si>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</si>
  <si>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</si>
  <si>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</si>
  <si>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</si>
  <si>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</si>
  <si>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</si>
  <si>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</si>
  <si>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</si>
  <si>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</si>
  <si>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</si>
  <si>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</si>
  <si>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</si>
  <si>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</si>
  <si>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</si>
  <si>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</si>
  <si>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</si>
  <si>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</si>
  <si>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</si>
  <si>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</si>
  <si>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</si>
  <si>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</si>
  <si>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</si>
  <si>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</si>
  <si>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</si>
  <si>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</si>
  <si>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</si>
  <si>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</si>
  <si>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</si>
  <si>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</si>
  <si>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</si>
  <si>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</si>
  <si>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</si>
  <si>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</si>
  <si>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</si>
  <si>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</si>
  <si>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</si>
  <si>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</si>
  <si>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</si>
  <si>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</si>
  <si>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</si>
  <si>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</si>
  <si>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</si>
  <si>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</si>
  <si>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</si>
  <si>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</si>
  <si>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</si>
  <si>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</si>
  <si>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</si>
  <si>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</si>
  <si>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</si>
  <si>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</si>
  <si>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</si>
  <si>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</si>
  <si>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</si>
  <si>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</si>
  <si>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</si>
  <si>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</si>
  <si>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</si>
  <si>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</si>
  <si>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</si>
  <si>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</si>
  <si>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</si>
  <si>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</si>
  <si>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</si>
  <si>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</si>
  <si>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</si>
  <si>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</si>
  <si>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</si>
  <si>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</si>
  <si>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</si>
  <si>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</si>
  <si>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</si>
  <si>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</si>
  <si>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</si>
  <si>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</si>
  <si>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</si>
  <si>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</si>
  <si>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</si>
  <si>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</si>
  <si>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</si>
  <si>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</si>
  <si>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</si>
  <si>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</si>
  <si>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</si>
  <si>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</si>
  <si>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</si>
  <si>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</si>
  <si>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</si>
  <si>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</si>
  <si>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</si>
  <si>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</si>
  <si>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</si>
  <si>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</si>
  <si>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</si>
  <si>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</si>
  <si>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</si>
  <si>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</si>
  <si>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</si>
  <si>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</si>
  <si>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</si>
  <si>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</si>
  <si>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</si>
  <si>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</si>
  <si>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</si>
  <si>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</si>
  <si>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</si>
  <si>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</si>
  <si>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</si>
  <si>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</si>
  <si>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</si>
  <si>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</si>
  <si>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</si>
  <si>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</si>
  <si>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</si>
  <si>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</si>
  <si>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</si>
  <si>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</si>
  <si>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</si>
  <si>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</si>
  <si>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</si>
  <si>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</si>
  <si>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</si>
  <si>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</si>
  <si>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</si>
  <si>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</si>
  <si>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</si>
  <si>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</si>
  <si>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</si>
  <si>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</si>
  <si>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</si>
  <si>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</si>
  <si>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</si>
  <si>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</si>
  <si>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</si>
  <si>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</si>
  <si>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</si>
  <si>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</si>
  <si>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</si>
  <si>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</si>
  <si>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</si>
  <si>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</si>
  <si>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</si>
  <si>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</si>
  <si>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</si>
  <si>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</si>
  <si>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</si>
  <si>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</si>
  <si>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</si>
  <si>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</si>
  <si>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</si>
  <si>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</si>
  <si>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</si>
  <si>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</si>
  <si>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</si>
  <si>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</si>
  <si>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</si>
  <si>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</si>
  <si>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</si>
  <si>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</si>
  <si>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</si>
  <si>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</si>
  <si>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</si>
  <si>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</si>
  <si>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</si>
  <si>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</si>
  <si>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</si>
  <si>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</si>
  <si>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</si>
  <si>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</si>
  <si>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</si>
  <si>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</si>
  <si>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</si>
  <si>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</si>
  <si>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</si>
  <si>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</si>
  <si>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</si>
  <si>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</si>
  <si>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</si>
  <si>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</si>
  <si>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</si>
  <si>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</si>
  <si>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</si>
  <si>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</si>
  <si>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</si>
  <si>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</si>
  <si>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</si>
  <si>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</si>
  <si>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</si>
  <si>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</si>
  <si>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</si>
  <si>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</si>
  <si>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</si>
  <si>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</si>
  <si>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</si>
  <si>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</si>
  <si>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</si>
  <si>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</si>
  <si>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</si>
  <si>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</si>
  <si>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</si>
  <si>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</si>
  <si>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</si>
  <si>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</si>
  <si>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</si>
  <si>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</si>
  <si>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</si>
  <si>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</si>
  <si>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</si>
  <si>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</si>
  <si>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</si>
  <si>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</si>
  <si>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</si>
  <si>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</si>
  <si>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</si>
  <si>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</si>
  <si>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</si>
  <si>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</si>
  <si>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</si>
  <si>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</si>
  <si>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</si>
  <si>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</si>
  <si>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</si>
  <si>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</si>
  <si>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</si>
  <si>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</si>
  <si>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</si>
  <si>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</si>
  <si>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</si>
  <si>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</si>
  <si>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</si>
  <si>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</si>
  <si>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</si>
  <si>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</si>
  <si>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</si>
  <si>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</si>
  <si>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</si>
  <si>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</si>
  <si>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</si>
  <si>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</si>
  <si>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</si>
  <si>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</si>
  <si>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</si>
  <si>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</si>
  <si>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</si>
  <si>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</si>
  <si>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</si>
  <si>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</si>
  <si>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</si>
  <si>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</si>
  <si>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</si>
  <si>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</si>
  <si>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</si>
  <si>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</si>
  <si>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</si>
  <si>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</si>
  <si>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</si>
  <si>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</si>
  <si>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</si>
  <si>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</si>
  <si>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</si>
  <si>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</si>
  <si>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</si>
  <si>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</si>
  <si>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</si>
  <si>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</si>
  <si>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</si>
  <si>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</si>
  <si>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</si>
  <si>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</si>
  <si>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</si>
  <si>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</si>
  <si>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</si>
  <si>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</si>
  <si>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</si>
  <si>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</si>
  <si>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</si>
  <si>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</si>
  <si>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</si>
  <si>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</si>
  <si>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</si>
  <si>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</si>
  <si>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</si>
  <si>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</si>
  <si>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</si>
  <si>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</si>
  <si>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</si>
  <si>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</si>
  <si>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</si>
  <si>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</si>
  <si>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</si>
  <si>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</si>
  <si>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</si>
  <si>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</si>
  <si>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</si>
  <si>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</si>
  <si>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</si>
  <si>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</si>
  <si>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</si>
  <si>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</si>
  <si>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</si>
  <si>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</si>
  <si>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</si>
  <si>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</si>
  <si>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</si>
  <si>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</si>
  <si>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</si>
  <si>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</si>
  <si>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</si>
  <si>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</si>
  <si>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</si>
  <si>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</si>
  <si>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</si>
  <si>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</si>
  <si>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</si>
  <si>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</si>
  <si>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</si>
  <si>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</si>
  <si>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</si>
  <si>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</si>
  <si>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</si>
  <si>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</si>
  <si>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</si>
  <si>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</si>
  <si>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</si>
  <si>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</si>
  <si>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</si>
  <si>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</si>
  <si>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</si>
  <si>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</si>
  <si>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</si>
  <si>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</si>
  <si>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</si>
  <si>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</si>
  <si>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</si>
  <si>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</si>
  <si>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</si>
  <si>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</si>
  <si>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</si>
  <si>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</si>
  <si>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</si>
  <si>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</si>
  <si>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</si>
  <si>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</si>
  <si>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</si>
  <si>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</si>
  <si>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</si>
  <si>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</si>
  <si>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</si>
  <si>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</si>
  <si>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</si>
  <si>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</si>
  <si>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</si>
  <si>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</si>
  <si>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</si>
  <si>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</si>
  <si>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</si>
  <si>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</si>
  <si>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</si>
  <si>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</si>
  <si>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</si>
  <si>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</si>
  <si>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</si>
  <si>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</si>
  <si>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</si>
  <si>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</si>
  <si>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</si>
  <si>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</si>
  <si>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</si>
  <si>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</si>
  <si>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</si>
  <si>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</si>
  <si>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</si>
  <si>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</si>
  <si>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</si>
  <si>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</si>
  <si>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</si>
  <si>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</si>
  <si>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</si>
  <si>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</si>
  <si>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</si>
  <si>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</si>
  <si>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</si>
  <si>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</si>
  <si>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</si>
  <si>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</si>
  <si>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</si>
  <si>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</si>
  <si>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</si>
  <si>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</si>
  <si>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</si>
  <si>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</si>
  <si>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</si>
  <si>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</si>
  <si>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</si>
  <si>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</si>
  <si>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</si>
  <si>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</si>
  <si>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</si>
  <si>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</si>
  <si>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</si>
  <si>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</si>
  <si>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</si>
  <si>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</si>
  <si>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</si>
  <si>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</si>
  <si>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</si>
  <si>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</si>
  <si>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</si>
  <si>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</si>
  <si>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</si>
  <si>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</si>
  <si>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</si>
  <si>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</si>
  <si>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</si>
  <si>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</si>
  <si>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</si>
  <si>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</si>
  <si>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</si>
  <si>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</si>
  <si>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</si>
  <si>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</si>
  <si>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</si>
  <si>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</si>
  <si>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</si>
  <si>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</si>
  <si>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</si>
  <si>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</si>
  <si>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</si>
  <si>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</si>
  <si>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</si>
  <si>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</si>
  <si>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</si>
  <si>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</si>
  <si>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</si>
  <si>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</si>
  <si>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</si>
  <si>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</si>
  <si>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</si>
  <si>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</si>
  <si>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</si>
  <si>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</si>
  <si>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</si>
  <si>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</si>
  <si>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</si>
  <si>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</si>
  <si>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</si>
  <si>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</si>
  <si>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</si>
  <si>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</si>
  <si>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</si>
  <si>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</si>
  <si>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</si>
  <si>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</si>
  <si>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</si>
  <si>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</si>
  <si>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</si>
  <si>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</si>
  <si>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</si>
  <si>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</si>
  <si>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</si>
  <si>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</si>
  <si>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</si>
  <si>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</si>
  <si>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</si>
  <si>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</si>
  <si>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</si>
  <si>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</si>
  <si>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</si>
  <si>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</si>
  <si>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</si>
  <si>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</si>
  <si>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</si>
  <si>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</si>
  <si>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</si>
  <si>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</si>
  <si>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</si>
  <si>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</si>
  <si>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</si>
  <si>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</si>
  <si>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</si>
  <si>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</si>
  <si>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</si>
  <si>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</si>
  <si>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</si>
  <si>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</si>
  <si>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</si>
  <si>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</si>
  <si>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</si>
  <si>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</si>
  <si>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</si>
  <si>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</si>
  <si>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</si>
  <si>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</si>
  <si>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</si>
  <si>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</si>
  <si>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</si>
  <si>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</si>
  <si>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</si>
  <si>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</si>
  <si>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</si>
  <si>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</si>
  <si>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</si>
  <si>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</si>
  <si>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</si>
  <si>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</si>
  <si>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</si>
  <si>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</si>
  <si>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</si>
  <si>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</si>
  <si>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</si>
  <si>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</si>
  <si>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</si>
  <si>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</si>
  <si>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</si>
  <si>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</si>
  <si>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</si>
  <si>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</si>
  <si>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</si>
  <si>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</si>
  <si>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</si>
  <si>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</si>
  <si>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</si>
  <si>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</si>
  <si>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</si>
  <si>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</si>
  <si>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</si>
  <si>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</si>
  <si>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</si>
  <si>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</si>
  <si>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</si>
  <si>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</si>
  <si>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</si>
  <si>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</si>
  <si>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</si>
  <si>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</si>
  <si>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</si>
  <si>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</si>
  <si>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</si>
  <si>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</si>
  <si>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</si>
  <si>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</si>
  <si>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</si>
  <si>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</si>
  <si>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</si>
  <si>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</si>
  <si>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</si>
  <si>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</si>
  <si>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</si>
  <si>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</si>
  <si>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</si>
  <si>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</si>
  <si>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</si>
  <si>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</si>
  <si>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</si>
  <si>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</si>
  <si>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</si>
  <si>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</si>
  <si>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</si>
  <si>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</si>
  <si>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</si>
  <si>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</si>
  <si>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</si>
  <si>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</si>
  <si>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</si>
  <si>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</si>
  <si>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</si>
  <si>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</si>
  <si>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</si>
  <si>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</si>
  <si>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</si>
  <si>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</si>
  <si>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</si>
  <si>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</si>
  <si>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</si>
  <si>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</si>
  <si>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</si>
  <si>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</si>
  <si>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</si>
  <si>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</si>
  <si>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</si>
  <si>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</si>
  <si>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</si>
  <si>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</si>
  <si>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</si>
  <si>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</si>
  <si>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</si>
  <si>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</si>
  <si>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</si>
  <si>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</si>
  <si>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</si>
  <si>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</si>
  <si>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</si>
  <si>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</si>
  <si>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</si>
  <si>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</si>
  <si>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</si>
  <si>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</si>
  <si>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</si>
  <si>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</si>
  <si>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</si>
  <si>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</si>
  <si>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</si>
  <si>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</si>
  <si>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</si>
  <si>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</si>
  <si>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</si>
  <si>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</si>
  <si>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</si>
  <si>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</si>
  <si>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</si>
  <si>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</si>
  <si>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</si>
  <si>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</si>
  <si>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</si>
  <si>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</si>
  <si>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</si>
  <si>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</si>
  <si>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</si>
  <si>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</si>
  <si>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</si>
  <si>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</si>
  <si>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</si>
  <si>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</si>
  <si>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</si>
  <si>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</si>
  <si>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</si>
  <si>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</si>
  <si>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</si>
  <si>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</si>
  <si>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</si>
  <si>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</si>
  <si>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</si>
  <si>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</si>
  <si>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</si>
  <si>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</si>
  <si>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</si>
  <si>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</si>
  <si>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</si>
  <si>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</si>
  <si>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</si>
  <si>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</si>
  <si>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</si>
  <si>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</si>
  <si>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</si>
  <si>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</si>
  <si>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</si>
  <si>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</si>
  <si>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</si>
  <si>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</si>
  <si>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</si>
  <si>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</si>
  <si>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</si>
  <si>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</si>
  <si>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</si>
  <si>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</si>
  <si>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</si>
  <si>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</si>
  <si>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</si>
  <si>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</si>
  <si>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</si>
  <si>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</si>
  <si>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</si>
  <si>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</si>
  <si>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</si>
  <si>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</si>
  <si>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</si>
  <si>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</si>
  <si>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</si>
  <si>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</si>
  <si>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</si>
  <si>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</si>
  <si>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</si>
  <si>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</si>
  <si>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</si>
  <si>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</si>
  <si>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</si>
  <si>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</si>
  <si>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</si>
  <si>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</si>
  <si>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</si>
  <si>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</si>
  <si>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</si>
  <si>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</si>
  <si>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</si>
  <si>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</si>
  <si>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</si>
  <si>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</si>
  <si>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</si>
  <si>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</si>
  <si>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</si>
  <si>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</si>
  <si>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</si>
  <si>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</si>
  <si>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</si>
  <si>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</si>
  <si>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</si>
  <si>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</si>
  <si>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</si>
  <si>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</si>
  <si>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</si>
  <si>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</si>
  <si>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</si>
  <si>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</si>
  <si>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</si>
  <si>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</si>
  <si>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</si>
  <si>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</si>
  <si>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</si>
  <si>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</si>
  <si>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</si>
  <si>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</si>
  <si>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</si>
  <si>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</si>
  <si>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</si>
  <si>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</si>
  <si>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</si>
  <si>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</si>
  <si>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</si>
  <si>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</si>
  <si>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</si>
  <si>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</si>
  <si>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</si>
  <si>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</si>
  <si>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</si>
  <si>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</si>
  <si>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</si>
  <si>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</si>
  <si>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</si>
  <si>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</si>
  <si>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</si>
  <si>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</si>
  <si>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</si>
  <si>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</si>
  <si>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</si>
  <si>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</si>
  <si>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</si>
  <si>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</si>
  <si>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</si>
  <si>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</si>
  <si>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</si>
  <si>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</si>
  <si>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</si>
  <si>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</si>
  <si>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</si>
  <si>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</si>
  <si>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</si>
  <si>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</si>
  <si>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</si>
  <si>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</si>
  <si>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</si>
  <si>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</si>
  <si>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</si>
  <si>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</si>
  <si>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</si>
  <si>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</si>
  <si>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</si>
  <si>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</si>
  <si>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</si>
  <si>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</si>
  <si>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</si>
  <si>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</si>
  <si>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</si>
  <si>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</si>
  <si>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</si>
  <si>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</si>
  <si>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</si>
  <si>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</si>
  <si>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</si>
  <si>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</si>
  <si>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</si>
  <si>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</si>
  <si>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</si>
  <si>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</si>
  <si>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</si>
  <si>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</si>
  <si>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</si>
  <si>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</si>
  <si>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</si>
  <si>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</si>
  <si>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</si>
  <si>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</si>
  <si>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</si>
  <si>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</si>
  <si>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</si>
  <si>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</si>
  <si>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</si>
  <si>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</si>
  <si>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</si>
  <si>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</si>
  <si>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</si>
  <si>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</si>
  <si>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</si>
  <si>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</si>
  <si>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</si>
  <si>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</si>
  <si>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</si>
  <si>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</si>
  <si>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</si>
  <si>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</si>
  <si>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</si>
  <si>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</si>
  <si>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</si>
  <si>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</si>
  <si>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</si>
  <si>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</si>
  <si>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</si>
  <si>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</si>
  <si>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</si>
  <si>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</si>
  <si>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</si>
  <si>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</si>
  <si>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</si>
  <si>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</si>
  <si>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</si>
  <si>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</si>
  <si>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</si>
  <si>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</si>
  <si>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</si>
  <si>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</si>
  <si>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</si>
  <si>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</si>
  <si>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</si>
  <si>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</si>
  <si>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</si>
  <si>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</si>
  <si>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</si>
  <si>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</si>
  <si>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</si>
  <si>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</si>
  <si>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</si>
  <si>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</si>
  <si>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</si>
  <si>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</si>
  <si>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</si>
  <si>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</si>
  <si>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</si>
  <si>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</si>
  <si>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</si>
  <si>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</si>
  <si>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</si>
  <si>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</si>
  <si>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</si>
  <si>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</si>
  <si>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</si>
  <si>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</si>
  <si>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</si>
  <si>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</si>
  <si>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</si>
  <si>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</si>
  <si>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</si>
  <si>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</si>
  <si>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</si>
  <si>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</si>
  <si>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</si>
  <si>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</si>
  <si>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</si>
  <si>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</si>
  <si>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</si>
  <si>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</si>
  <si>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</si>
  <si>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</si>
  <si>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</si>
  <si>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</si>
  <si>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</si>
  <si>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</si>
  <si>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</si>
  <si>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</si>
  <si>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</si>
  <si>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</si>
  <si>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</si>
  <si>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</si>
  <si>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</si>
  <si>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</si>
  <si>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</si>
  <si>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</si>
  <si>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</si>
  <si>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</si>
  <si>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</si>
  <si>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</si>
  <si>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</si>
  <si>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</si>
  <si>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</si>
  <si>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</si>
  <si>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</si>
  <si>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</si>
  <si>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</si>
  <si>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</si>
  <si>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</si>
  <si>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</si>
  <si>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</si>
  <si>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</si>
  <si>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</si>
  <si>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</si>
  <si>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</si>
  <si>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</si>
  <si>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</si>
  <si>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</si>
  <si>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</si>
  <si>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</si>
  <si>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</si>
  <si>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</si>
  <si>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</si>
  <si>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</si>
  <si>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</si>
  <si>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</si>
  <si>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</si>
  <si>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</si>
  <si>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</si>
  <si>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</si>
  <si>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</si>
  <si>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</si>
  <si>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</si>
  <si>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</si>
  <si>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</si>
  <si>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</si>
  <si>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</si>
  <si>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</si>
  <si>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</si>
  <si>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</si>
  <si>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</si>
  <si>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</si>
  <si>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</si>
  <si>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</si>
  <si>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</si>
  <si>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</si>
  <si>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</si>
  <si>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</si>
  <si>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</si>
  <si>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</si>
  <si>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</si>
  <si>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</si>
  <si>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</si>
  <si>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</si>
  <si>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</si>
  <si>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</si>
  <si>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</si>
  <si>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</si>
  <si>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</si>
  <si>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</si>
  <si>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</si>
  <si>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</si>
  <si>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</si>
  <si>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</si>
  <si>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</si>
  <si>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</si>
  <si>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</si>
  <si>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</si>
  <si>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</si>
  <si>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</si>
  <si>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</si>
  <si>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</si>
  <si>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</si>
  <si>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</si>
  <si>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</si>
  <si>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</si>
  <si>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</si>
  <si>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</si>
  <si>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</si>
  <si>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</si>
  <si>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</si>
  <si>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</si>
  <si>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</si>
  <si>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</si>
  <si>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</si>
  <si>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</si>
  <si>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</si>
  <si>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</si>
  <si>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</si>
  <si>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</si>
  <si>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</si>
  <si>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</si>
  <si>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</si>
  <si>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</si>
  <si>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</si>
  <si>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</si>
  <si>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</si>
  <si>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</si>
  <si>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</si>
  <si>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</si>
  <si>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</si>
  <si>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</si>
  <si>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</si>
  <si>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</si>
  <si>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</si>
  <si>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</si>
  <si>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</si>
  <si>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</si>
  <si>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</si>
  <si>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</si>
  <si>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</si>
  <si>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</si>
  <si>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</si>
  <si>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</si>
  <si>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</si>
  <si>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</si>
  <si>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</si>
  <si>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</si>
  <si>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</si>
  <si>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</si>
  <si>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</si>
  <si>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</si>
  <si>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</si>
  <si>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</si>
  <si>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</si>
  <si>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</si>
  <si>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</si>
  <si>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</si>
  <si>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</si>
  <si>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</si>
  <si>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</si>
  <si>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</si>
  <si>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</si>
  <si>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</si>
  <si>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</si>
  <si>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</si>
  <si>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</si>
  <si>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</si>
  <si>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</si>
  <si>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</si>
  <si>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</si>
  <si>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</si>
  <si>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</si>
  <si>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</si>
  <si>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</si>
  <si>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</si>
  <si>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</si>
  <si>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</si>
  <si>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</si>
  <si>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</si>
  <si>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</si>
  <si>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</si>
  <si>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</si>
  <si>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</si>
  <si>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</si>
  <si>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</si>
  <si>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</si>
  <si>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</si>
  <si>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</si>
  <si>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</si>
  <si>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</si>
  <si>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</si>
  <si>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</si>
  <si>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</si>
  <si>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</si>
  <si>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</si>
  <si>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</si>
  <si>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</si>
  <si>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</si>
  <si>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</si>
  <si>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</si>
  <si>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</si>
  <si>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</si>
  <si>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</si>
  <si>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</si>
  <si>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</si>
  <si>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</si>
  <si>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</si>
  <si>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</si>
  <si>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</si>
  <si>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</si>
  <si>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</si>
  <si>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</si>
  <si>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</si>
  <si>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</si>
  <si>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</si>
  <si>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</si>
  <si>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</si>
  <si>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</si>
  <si>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</si>
  <si>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</si>
  <si>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</si>
  <si>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</si>
  <si>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</si>
  <si>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</si>
  <si>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</si>
  <si>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</si>
  <si>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</si>
  <si>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</si>
  <si>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</si>
  <si>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</si>
  <si>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</si>
  <si>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</si>
  <si>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</si>
  <si>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</si>
  <si>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</si>
  <si>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</si>
  <si>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</si>
  <si>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</si>
  <si>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</si>
  <si>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</si>
  <si>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</si>
  <si>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</si>
  <si>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</si>
  <si>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</si>
  <si>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</si>
  <si>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</si>
  <si>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</si>
  <si>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</si>
  <si>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</si>
  <si>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</si>
  <si>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</si>
  <si>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</si>
  <si>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</si>
  <si>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</si>
  <si>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</si>
  <si>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</si>
  <si>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</si>
  <si>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</si>
  <si>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</si>
  <si>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</si>
  <si>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</si>
  <si>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</si>
  <si>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</si>
  <si>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</si>
  <si>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</si>
  <si>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</si>
  <si>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</si>
  <si>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</si>
  <si>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</si>
  <si>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</si>
  <si>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</si>
  <si>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</si>
  <si>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</si>
  <si>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</si>
  <si>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</si>
  <si>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</si>
  <si>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</si>
  <si>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</si>
  <si>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</si>
  <si>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</si>
  <si>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</si>
  <si>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</si>
  <si>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</si>
  <si>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</si>
  <si>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</si>
  <si>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</si>
  <si>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</si>
  <si>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</si>
  <si>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</si>
  <si>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</si>
  <si>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</si>
  <si>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</si>
  <si>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</si>
  <si>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</si>
  <si>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</si>
  <si>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</si>
  <si>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</si>
  <si>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</si>
  <si>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</si>
  <si>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</si>
  <si>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</si>
  <si>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</si>
  <si>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</si>
  <si>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</si>
  <si>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</si>
  <si>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</si>
  <si>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</si>
  <si>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</si>
  <si>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</si>
  <si>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</si>
  <si>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</si>
  <si>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</si>
  <si>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</si>
  <si>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</si>
  <si>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</si>
  <si>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</si>
  <si>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</si>
  <si>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</si>
  <si>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</si>
  <si>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</si>
  <si>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</si>
  <si>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</si>
  <si>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</si>
  <si>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</si>
  <si>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</si>
  <si>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</si>
  <si>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</si>
  <si>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</si>
  <si>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</si>
  <si>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</si>
  <si>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</si>
  <si>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</si>
  <si>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</si>
  <si>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</si>
  <si>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</si>
  <si>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</si>
  <si>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</si>
  <si>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</si>
  <si>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</si>
  <si>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</si>
  <si>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</si>
  <si>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</si>
  <si>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</si>
  <si>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</si>
  <si>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</si>
  <si>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</si>
  <si>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</si>
  <si>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</si>
  <si>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</si>
  <si>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</si>
  <si>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</si>
  <si>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</si>
  <si>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</si>
  <si>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</si>
  <si>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</si>
  <si>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</si>
  <si>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</si>
  <si>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</si>
  <si>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</si>
  <si>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</si>
  <si>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</si>
  <si>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</si>
  <si>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</si>
  <si>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</si>
  <si>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</si>
  <si>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</si>
  <si>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</si>
  <si>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</si>
  <si>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</si>
  <si>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</si>
  <si>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</si>
  <si>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</si>
  <si>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</si>
  <si>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</si>
  <si>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</si>
  <si>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</si>
  <si>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</si>
  <si>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</si>
  <si>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</si>
  <si>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</si>
  <si>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</si>
  <si>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</si>
  <si>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</si>
  <si>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</si>
  <si>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</si>
  <si>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</si>
  <si>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</si>
  <si>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</si>
  <si>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</si>
  <si>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</si>
  <si>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</si>
  <si>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</si>
  <si>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</si>
  <si>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</si>
  <si>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</si>
  <si>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</si>
  <si>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</si>
  <si>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</si>
  <si>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</si>
  <si>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</si>
  <si>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</si>
  <si>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</si>
  <si>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</si>
  <si>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</si>
  <si>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</si>
  <si>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</si>
  <si>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</si>
  <si>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</si>
  <si>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</si>
  <si>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</si>
  <si>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</si>
  <si>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</si>
  <si>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</si>
  <si>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</si>
  <si>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</si>
  <si>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</si>
  <si>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</si>
  <si>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</si>
  <si>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</si>
  <si>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</si>
  <si>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</si>
  <si>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</si>
  <si>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</si>
  <si>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</si>
  <si>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</si>
  <si>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</si>
  <si>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</si>
  <si>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</si>
  <si>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</si>
  <si>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</si>
  <si>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</si>
  <si>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</si>
  <si>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</si>
  <si>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</si>
  <si>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</si>
  <si>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</si>
  <si>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</si>
  <si>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</si>
  <si>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</si>
  <si>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</si>
  <si>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</si>
  <si>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</si>
  <si>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</si>
  <si>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</si>
  <si>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</si>
  <si>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</si>
  <si>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</si>
  <si>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</si>
  <si>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</si>
  <si>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</si>
  <si>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</si>
  <si>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</si>
  <si>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</si>
  <si>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</si>
  <si>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</si>
  <si>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</si>
  <si>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</si>
  <si>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</si>
  <si>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</si>
  <si>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</si>
  <si>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</si>
  <si>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</si>
  <si>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</si>
  <si>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</si>
  <si>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</si>
  <si>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</si>
  <si>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</si>
  <si>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</si>
  <si>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</si>
  <si>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</si>
  <si>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</si>
  <si>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</si>
  <si>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</si>
  <si>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</si>
  <si>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</si>
  <si>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</si>
  <si>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</si>
  <si>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</si>
  <si>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</si>
  <si>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</si>
  <si>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</si>
  <si>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</si>
  <si>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</si>
  <si>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</si>
  <si>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</si>
  <si>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</si>
  <si>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</si>
  <si>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</si>
  <si>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</si>
  <si>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</si>
  <si>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</si>
  <si>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</si>
  <si>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</si>
  <si>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</si>
  <si>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</si>
  <si>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</si>
  <si>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</si>
  <si>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</si>
  <si>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</si>
  <si>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</si>
  <si>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</si>
  <si>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</si>
  <si>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</si>
  <si>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</si>
  <si>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</si>
  <si>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</si>
  <si>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</si>
  <si>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</si>
  <si>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</si>
  <si>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</si>
  <si>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</si>
  <si>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</si>
  <si>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</si>
  <si>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</si>
  <si>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</si>
  <si>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</si>
  <si>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</si>
  <si>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</si>
  <si>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</si>
  <si>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</si>
  <si>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</si>
  <si>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</si>
  <si>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</si>
  <si>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</si>
  <si>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</si>
  <si>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</si>
  <si>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</si>
  <si>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</si>
  <si>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</si>
  <si>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</si>
  <si>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</si>
  <si>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</si>
  <si>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</si>
  <si>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</si>
  <si>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</si>
  <si>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</si>
  <si>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</si>
  <si>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</si>
  <si>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</si>
  <si>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</si>
  <si>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</si>
  <si>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</si>
  <si>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</si>
  <si>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</si>
  <si>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</si>
  <si>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</si>
  <si>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</si>
  <si>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</si>
  <si>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</si>
  <si>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</si>
  <si>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</si>
  <si>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</si>
  <si>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</si>
  <si>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</si>
  <si>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</si>
  <si>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</si>
  <si>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</si>
  <si>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</si>
  <si>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</si>
  <si>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</si>
  <si>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</si>
  <si>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</si>
  <si>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</si>
  <si>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</si>
  <si>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</si>
  <si>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</si>
  <si>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</si>
  <si>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</si>
  <si>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</si>
  <si>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</si>
  <si>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</si>
  <si>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</si>
  <si>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</si>
  <si>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</si>
  <si>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</si>
  <si>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</si>
  <si>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</si>
  <si>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</si>
  <si>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</si>
  <si>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</si>
  <si>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</si>
  <si>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</si>
  <si>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</si>
  <si>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</si>
  <si>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</si>
  <si>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</si>
  <si>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</si>
  <si>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</si>
  <si>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</si>
  <si>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</si>
  <si>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</si>
  <si>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</si>
  <si>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</si>
  <si>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</si>
  <si>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</si>
  <si>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</si>
  <si>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</si>
  <si>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</si>
  <si>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</si>
  <si>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</si>
  <si>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</si>
  <si>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</si>
  <si>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</si>
  <si>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</si>
  <si>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</si>
  <si>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</si>
  <si>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</si>
  <si>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</si>
  <si>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</si>
  <si>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</si>
  <si>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</si>
  <si>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</si>
  <si>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</si>
  <si>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</si>
  <si>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</si>
  <si>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</si>
  <si>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</si>
  <si>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</si>
  <si>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</si>
  <si>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</si>
  <si>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</si>
  <si>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</si>
  <si>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</si>
  <si>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</si>
  <si>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</si>
  <si>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</si>
  <si>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</si>
  <si>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</si>
  <si>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</si>
  <si>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</si>
  <si>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</si>
  <si>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</si>
  <si>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</si>
  <si>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</si>
  <si>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</si>
  <si>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</si>
  <si>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</si>
  <si>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</si>
  <si>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</si>
  <si>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</si>
  <si>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</si>
  <si>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</si>
  <si>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</si>
  <si>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</si>
  <si>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</si>
  <si>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</si>
  <si>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</si>
  <si>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</si>
  <si>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</si>
  <si>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</si>
  <si>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</si>
  <si>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</si>
  <si>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</si>
  <si>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</si>
  <si>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</si>
  <si>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</si>
  <si>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</si>
  <si>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</si>
  <si>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</si>
  <si>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</si>
  <si>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</si>
  <si>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</si>
  <si>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</si>
  <si>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</si>
  <si>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</si>
  <si>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</si>
  <si>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</si>
  <si>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</si>
  <si>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</si>
  <si>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</si>
  <si>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</si>
  <si>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</si>
  <si>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</si>
  <si>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</si>
  <si>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</si>
  <si>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</si>
  <si>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</si>
  <si>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</si>
  <si>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</si>
  <si>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</si>
  <si>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</si>
  <si>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</si>
  <si>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</si>
  <si>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</si>
  <si>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</si>
  <si>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</si>
  <si>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</si>
  <si>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</si>
  <si>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</si>
  <si>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</si>
  <si>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</si>
  <si>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</si>
  <si>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</si>
  <si>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</si>
  <si>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</si>
  <si>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</si>
  <si>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</si>
  <si>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</si>
  <si>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</si>
  <si>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</si>
  <si>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</si>
  <si>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</si>
  <si>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</si>
  <si>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</si>
  <si>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</si>
  <si>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</si>
  <si>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</si>
  <si>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</si>
  <si>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</si>
  <si>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</si>
  <si>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</si>
  <si>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</si>
  <si>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</si>
  <si>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</si>
  <si>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</si>
  <si>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</si>
  <si>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</si>
  <si>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</si>
  <si>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</si>
  <si>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</si>
  <si>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</si>
  <si>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</si>
  <si>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</si>
  <si>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</si>
  <si>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</si>
  <si>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</si>
  <si>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</si>
  <si>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</si>
  <si>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</si>
  <si>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</si>
  <si>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</si>
  <si>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</si>
  <si>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</si>
  <si>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</si>
  <si>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</si>
  <si>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</si>
  <si>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</si>
  <si>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</si>
  <si>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</si>
  <si>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</si>
  <si>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</si>
  <si>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</si>
  <si>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</si>
  <si>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</si>
  <si>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</si>
  <si>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</si>
  <si>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</si>
  <si>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</si>
  <si>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</si>
  <si>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</si>
  <si>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</si>
  <si>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</si>
  <si>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</si>
  <si>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</si>
  <si>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</si>
  <si>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</si>
  <si>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</si>
  <si>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</si>
  <si>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</si>
  <si>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</si>
  <si>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</si>
  <si>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</si>
  <si>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</si>
  <si>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</si>
  <si>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</si>
  <si>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</si>
  <si>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</si>
  <si>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</si>
  <si>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</si>
  <si>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</si>
  <si>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</si>
  <si>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</si>
  <si>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</si>
  <si>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</si>
  <si>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</si>
  <si>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</si>
  <si>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</si>
  <si>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</si>
  <si>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</si>
  <si>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</si>
  <si>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</si>
  <si>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</si>
  <si>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</si>
  <si>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</si>
  <si>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</si>
  <si>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</si>
  <si>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</si>
  <si>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</si>
  <si>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</si>
  <si>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</si>
  <si>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</si>
  <si>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</si>
  <si>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</si>
  <si>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</si>
  <si>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</si>
  <si>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</si>
  <si>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</si>
  <si>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</si>
  <si>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</si>
  <si>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</si>
  <si>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</si>
  <si>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</si>
  <si>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</si>
  <si>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</si>
  <si>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</si>
  <si>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</si>
  <si>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</si>
  <si>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</si>
  <si>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</si>
  <si>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</si>
  <si>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</si>
  <si>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</si>
  <si>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</si>
  <si>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</si>
  <si>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</si>
  <si>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</si>
  <si>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</si>
  <si>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</si>
  <si>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</si>
  <si>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</si>
  <si>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</si>
  <si>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</si>
  <si>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</si>
  <si>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</si>
  <si>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</si>
  <si>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</si>
  <si>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</si>
  <si>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</si>
  <si>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</si>
  <si>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</si>
  <si>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</si>
  <si>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</si>
  <si>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</si>
  <si>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</si>
  <si>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</si>
  <si>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</si>
  <si>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</si>
  <si>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</si>
  <si>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</si>
  <si>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</si>
  <si>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</si>
  <si>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</si>
  <si>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</si>
  <si>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</si>
  <si>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</si>
  <si>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</si>
  <si>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</si>
  <si>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</si>
  <si>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</si>
  <si>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</si>
  <si>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</si>
  <si>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</si>
  <si>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</si>
  <si>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</si>
  <si>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</si>
  <si>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</si>
  <si>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</si>
  <si>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</si>
  <si>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</si>
  <si>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</si>
  <si>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</si>
  <si>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</si>
  <si>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</si>
  <si>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</si>
  <si>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</si>
  <si>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</si>
  <si>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</si>
  <si>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</si>
  <si>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</si>
  <si>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</si>
  <si>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</si>
  <si>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</si>
  <si>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</si>
  <si>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</si>
  <si>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</si>
  <si>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</si>
  <si>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</si>
  <si>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</si>
  <si>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</si>
  <si>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</si>
  <si>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</si>
  <si>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</si>
  <si>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</si>
  <si>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</si>
  <si>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</si>
  <si>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</si>
  <si>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</si>
  <si>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</si>
  <si>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</si>
  <si>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</si>
  <si>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</si>
  <si>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</si>
  <si>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</si>
  <si>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</si>
  <si>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</si>
  <si>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</si>
  <si>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</si>
  <si>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</si>
  <si>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</si>
  <si>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</si>
  <si>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</si>
  <si>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</si>
  <si>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</si>
  <si>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</si>
  <si>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</si>
  <si>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</si>
  <si>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</si>
  <si>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</si>
  <si>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</si>
  <si>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</si>
  <si>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</si>
  <si>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</si>
  <si>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</si>
  <si>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</si>
  <si>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</si>
  <si>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</si>
  <si>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</si>
  <si>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</si>
  <si>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</si>
  <si>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</si>
  <si>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</si>
  <si>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</si>
  <si>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</si>
  <si>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</si>
  <si>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</si>
  <si>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</si>
  <si>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</si>
  <si>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</si>
  <si>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</si>
  <si>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</si>
  <si>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</si>
  <si>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</si>
  <si>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</si>
  <si>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</si>
  <si>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</si>
  <si>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</si>
  <si>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</si>
  <si>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</si>
  <si>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</si>
  <si>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</si>
  <si>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</si>
  <si>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</si>
  <si>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</si>
  <si>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</si>
  <si>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</si>
  <si>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</si>
  <si>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</si>
  <si>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</si>
  <si>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</si>
  <si>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</si>
  <si>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</si>
  <si>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</si>
  <si>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</si>
  <si>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</si>
  <si>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</si>
  <si>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</si>
  <si>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</si>
  <si>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</si>
  <si>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</si>
  <si>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</si>
  <si>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</si>
  <si>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</si>
  <si>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</si>
  <si>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</si>
  <si>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</si>
  <si>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</si>
  <si>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</si>
  <si>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</si>
  <si>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</si>
  <si>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</si>
  <si>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</si>
  <si>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</si>
  <si>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</si>
  <si>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</si>
  <si>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</si>
  <si>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</si>
  <si>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</si>
  <si>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</si>
  <si>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</si>
  <si>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</si>
  <si>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</si>
  <si>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</si>
  <si>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</si>
  <si>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</si>
  <si>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</si>
  <si>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</si>
  <si>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</si>
  <si>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</si>
  <si>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</si>
  <si>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</si>
  <si>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</si>
  <si>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</si>
  <si>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</si>
  <si>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</si>
  <si>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</si>
  <si>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</si>
  <si>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</si>
  <si>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</si>
  <si>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</si>
  <si>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</si>
  <si>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</si>
  <si>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</si>
  <si>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</si>
  <si>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</si>
  <si>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</si>
  <si>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</si>
  <si>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</si>
  <si>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</si>
  <si>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</si>
  <si>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</si>
  <si>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</si>
  <si>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</si>
  <si>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</si>
  <si>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</si>
  <si>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</si>
  <si>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</si>
  <si>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</si>
  <si>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</si>
  <si>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</si>
  <si>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</si>
  <si>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</si>
  <si>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</si>
  <si>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</si>
  <si>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</si>
  <si>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</si>
  <si>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</si>
  <si>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</si>
  <si>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</si>
  <si>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</si>
  <si>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</si>
  <si>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</si>
  <si>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</si>
  <si>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</si>
  <si>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</si>
  <si>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</si>
  <si>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</si>
  <si>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</si>
  <si>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</si>
  <si>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</si>
  <si>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</si>
  <si>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</si>
  <si>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</si>
  <si>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</si>
  <si>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</si>
  <si>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</si>
  <si>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</si>
  <si>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</si>
  <si>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</si>
  <si>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</si>
  <si>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</si>
  <si>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</si>
  <si>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</si>
  <si>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</si>
  <si>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</si>
  <si>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</si>
  <si>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</si>
  <si>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</si>
  <si>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</si>
  <si>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</si>
  <si>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</si>
  <si>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</si>
  <si>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</si>
  <si>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</si>
  <si>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</si>
  <si>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</si>
  <si>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</si>
  <si>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</si>
  <si>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</si>
  <si>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</si>
  <si>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</si>
  <si>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</si>
  <si>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</si>
  <si>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</si>
  <si>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</si>
  <si>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</si>
  <si>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</si>
  <si>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</si>
  <si>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</si>
  <si>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</si>
  <si>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</si>
  <si>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</si>
  <si>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</si>
  <si>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</si>
  <si>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</si>
  <si>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</si>
  <si>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</si>
  <si>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</si>
  <si>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</si>
  <si>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</si>
  <si>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</si>
  <si>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</si>
  <si>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</si>
  <si>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</si>
  <si>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</si>
  <si>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</si>
  <si>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</si>
  <si>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</si>
  <si>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</si>
  <si>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</si>
  <si>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</si>
  <si>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</si>
  <si>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</si>
  <si>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</si>
  <si>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</si>
  <si>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</si>
  <si>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</si>
  <si>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</si>
  <si>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</si>
  <si>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</si>
  <si>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</si>
  <si>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</si>
  <si>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</si>
  <si>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</si>
  <si>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</si>
  <si>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</si>
  <si>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</si>
  <si>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</si>
  <si>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</si>
  <si>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</si>
  <si>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</si>
  <si>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</si>
  <si>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</si>
  <si>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</si>
  <si>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</si>
  <si>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</si>
  <si>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</si>
  <si>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</si>
  <si>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</si>
  <si>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</si>
  <si>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</si>
  <si>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</si>
  <si>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</si>
  <si>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</si>
  <si>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</si>
  <si>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</si>
  <si>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</si>
  <si>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</si>
  <si>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</si>
  <si>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</si>
  <si>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</si>
  <si>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</si>
  <si>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</si>
  <si>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</si>
  <si>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</si>
  <si>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</si>
  <si>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</si>
  <si>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</si>
  <si>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</si>
  <si>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</si>
  <si>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</si>
  <si>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</si>
  <si>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</si>
  <si>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</si>
  <si>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</si>
  <si>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</si>
  <si>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</si>
  <si>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</si>
  <si>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</si>
  <si>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</si>
  <si>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</si>
  <si>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</si>
  <si>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</si>
  <si>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</si>
  <si>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</si>
  <si>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</si>
  <si>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</si>
  <si>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</si>
  <si>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</si>
  <si>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</si>
  <si>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</si>
  <si>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</si>
  <si>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</si>
  <si>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</si>
  <si>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</si>
  <si>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</si>
  <si>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</si>
  <si>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</si>
  <si>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</si>
  <si>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</si>
  <si>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</si>
  <si>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</si>
  <si>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</si>
  <si>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</si>
  <si>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</si>
  <si>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</si>
  <si>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</si>
  <si>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</si>
  <si>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</si>
  <si>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</si>
  <si>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</si>
  <si>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</si>
  <si>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</si>
  <si>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</si>
  <si>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</si>
  <si>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</si>
  <si>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</si>
  <si>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</si>
  <si>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</si>
  <si>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</si>
  <si>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</si>
  <si>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</si>
  <si>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</si>
  <si>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</si>
  <si>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</si>
  <si>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</si>
  <si>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</si>
  <si>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</si>
  <si>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</si>
  <si>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</si>
  <si>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</si>
  <si>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</si>
  <si>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</si>
  <si>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</si>
  <si>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</si>
  <si>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</si>
  <si>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</si>
  <si>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</si>
  <si>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</si>
  <si>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</si>
  <si>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</si>
  <si>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</si>
  <si>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</si>
  <si>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</si>
  <si>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</si>
  <si>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</si>
  <si>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</si>
  <si>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</si>
  <si>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</si>
  <si>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</si>
  <si>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</si>
  <si>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</si>
  <si>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</si>
  <si>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</si>
  <si>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</si>
  <si>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</si>
  <si>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</si>
  <si>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</si>
  <si>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</si>
  <si>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</si>
  <si>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</si>
  <si>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</si>
  <si>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</si>
  <si>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</si>
  <si>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</si>
  <si>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</si>
  <si>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</si>
  <si>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</si>
  <si>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</si>
  <si>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</si>
  <si>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</si>
  <si>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</si>
  <si>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</si>
  <si>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</si>
  <si>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</si>
  <si>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</si>
  <si>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</si>
  <si>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</si>
  <si>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</si>
  <si>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</si>
  <si>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</si>
  <si>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</si>
  <si>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</si>
  <si>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</si>
  <si>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</si>
  <si>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</si>
  <si>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</si>
  <si>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</si>
  <si>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</si>
  <si>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</si>
  <si>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</si>
  <si>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</si>
  <si>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</si>
  <si>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</si>
  <si>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</si>
  <si>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</si>
  <si>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</si>
  <si>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</si>
  <si>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</si>
  <si>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</si>
  <si>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</si>
  <si>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</si>
  <si>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</si>
  <si>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</si>
  <si>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</si>
  <si>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</si>
  <si>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</si>
  <si>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</si>
  <si>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</si>
  <si>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</si>
  <si>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</si>
  <si>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</si>
  <si>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</si>
  <si>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</si>
  <si>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</si>
  <si>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</si>
  <si>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</si>
  <si>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</si>
  <si>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</si>
  <si>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</si>
  <si>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</si>
  <si>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</si>
  <si>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</si>
  <si>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</si>
  <si>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</si>
  <si>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</si>
  <si>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</si>
  <si>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</si>
  <si>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</si>
  <si>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</si>
  <si>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</si>
  <si>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</si>
  <si>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</si>
  <si>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</si>
  <si>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</si>
  <si>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</si>
  <si>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</si>
  <si>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</si>
  <si>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</si>
  <si>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</si>
  <si>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</si>
  <si>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</si>
  <si>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</si>
  <si>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</si>
  <si>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</si>
  <si>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</si>
  <si>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</si>
  <si>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</si>
  <si>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</si>
  <si>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</si>
  <si>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</si>
  <si>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</si>
  <si>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</si>
  <si>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</si>
  <si>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</si>
  <si>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</si>
  <si>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</si>
  <si>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</si>
  <si>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</si>
  <si>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</si>
  <si>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</si>
  <si>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</si>
  <si>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</si>
  <si>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</si>
  <si>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</si>
  <si>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</si>
  <si>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</si>
  <si>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</si>
  <si>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</si>
  <si>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</si>
  <si>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</si>
  <si>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</si>
  <si>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</si>
  <si>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</si>
  <si>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</si>
  <si>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</si>
  <si>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</si>
  <si>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</si>
  <si>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</si>
  <si>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</si>
  <si>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</si>
  <si>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</si>
  <si>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</si>
  <si>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</si>
  <si>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</si>
  <si>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</si>
  <si>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</si>
  <si>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</si>
  <si>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</si>
  <si>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</si>
  <si>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</si>
  <si>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</si>
  <si>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</si>
  <si>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</si>
  <si>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</si>
  <si>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</si>
  <si>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</si>
  <si>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</si>
  <si>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</si>
  <si>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</si>
  <si>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</si>
  <si>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</si>
  <si>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</si>
  <si>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</si>
  <si>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</si>
  <si>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</si>
  <si>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</si>
  <si>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</si>
  <si>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</si>
  <si>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</si>
  <si>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</si>
  <si>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</si>
  <si>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</si>
  <si>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</si>
  <si>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</si>
  <si>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</si>
  <si>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</si>
  <si>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</si>
  <si>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</si>
  <si>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</si>
  <si>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</si>
  <si>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</si>
  <si>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</si>
  <si>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</si>
  <si>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</si>
  <si>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</si>
  <si>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</si>
  <si>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</si>
  <si>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</si>
  <si>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</si>
  <si>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</si>
  <si>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</si>
  <si>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</si>
  <si>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</si>
  <si>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</si>
  <si>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</si>
  <si>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</si>
  <si>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</si>
  <si>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</si>
  <si>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</si>
  <si>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</si>
  <si>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</si>
  <si>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</si>
  <si>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</si>
  <si>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</si>
  <si>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</si>
  <si>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</si>
  <si>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</si>
  <si>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</si>
  <si>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</si>
  <si>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</si>
  <si>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</si>
  <si>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</si>
  <si>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</si>
  <si>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</si>
  <si>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</si>
  <si>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</si>
  <si>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</si>
  <si>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</si>
  <si>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</si>
  <si>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</si>
  <si>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</si>
  <si>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</si>
  <si>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</si>
  <si>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</si>
  <si>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</si>
  <si>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</si>
  <si>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</si>
  <si>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</si>
  <si>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</si>
  <si>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</si>
  <si>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</si>
  <si>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</si>
  <si>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</si>
  <si>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</si>
  <si>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</si>
  <si>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</si>
  <si>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</si>
  <si>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</si>
  <si>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</si>
  <si>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</si>
  <si>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</si>
  <si>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</si>
  <si>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</si>
  <si>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</si>
  <si>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</si>
  <si>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</si>
  <si>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</si>
  <si>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</si>
  <si>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</si>
  <si>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</si>
  <si>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</si>
  <si>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</si>
  <si>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</si>
  <si>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</si>
  <si>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</si>
  <si>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</si>
  <si>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</si>
  <si>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</si>
  <si>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</si>
  <si>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</si>
  <si>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</si>
  <si>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</si>
  <si>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</si>
  <si>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</si>
  <si>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</si>
  <si>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</si>
  <si>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</si>
  <si>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</si>
  <si>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</si>
  <si>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</si>
  <si>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</si>
  <si>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</si>
  <si>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</si>
  <si>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</si>
  <si>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</si>
  <si>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</si>
  <si>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</si>
  <si>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</si>
  <si>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</si>
  <si>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</si>
  <si>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</si>
  <si>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</si>
  <si>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</si>
  <si>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</si>
  <si>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</si>
  <si>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</si>
  <si>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</si>
  <si>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</si>
  <si>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</si>
  <si>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</si>
  <si>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</si>
  <si>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</si>
  <si>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</si>
  <si>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</si>
  <si>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</si>
  <si>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</si>
  <si>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</si>
  <si>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</si>
  <si>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</si>
  <si>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</si>
  <si>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</si>
  <si>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</si>
  <si>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</si>
  <si>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</si>
  <si>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</si>
  <si>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</si>
  <si>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</si>
  <si>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</si>
  <si>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</si>
  <si>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</si>
  <si>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</si>
  <si>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</si>
  <si>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</si>
  <si>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</si>
  <si>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</si>
  <si>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</si>
  <si>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</si>
  <si>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</si>
  <si>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</si>
  <si>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</si>
  <si>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</si>
  <si>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</si>
  <si>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</si>
  <si>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</si>
  <si>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</si>
  <si>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</si>
  <si>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</si>
  <si>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</si>
  <si>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</si>
  <si>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</si>
  <si>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</si>
  <si>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</si>
  <si>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</si>
  <si>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</si>
  <si>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</si>
  <si>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</si>
  <si>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</si>
  <si>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</si>
  <si>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</si>
  <si>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</si>
  <si>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</si>
  <si>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</si>
  <si>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</si>
  <si>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</si>
  <si>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</si>
  <si>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</si>
  <si>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</si>
  <si>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</si>
  <si>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</si>
  <si>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</si>
  <si>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</si>
  <si>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</si>
  <si>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</si>
  <si>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</si>
  <si>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</si>
  <si>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</si>
  <si>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</si>
  <si>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</si>
  <si>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</si>
  <si>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</si>
  <si>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</si>
  <si>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</si>
  <si>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</si>
  <si>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</si>
  <si>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</si>
  <si>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</si>
  <si>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</si>
  <si>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</si>
  <si>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</si>
  <si>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</si>
  <si>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</si>
  <si>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</si>
  <si>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</si>
  <si>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</si>
  <si>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</si>
  <si>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</si>
  <si>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</si>
  <si>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</si>
  <si>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</si>
  <si>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</si>
  <si>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</si>
  <si>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</si>
  <si>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</si>
  <si>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</si>
  <si>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</si>
  <si>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</si>
  <si>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</si>
  <si>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</si>
  <si>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</si>
  <si>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</si>
  <si>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</si>
  <si>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</si>
  <si>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</si>
  <si>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</si>
  <si>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</si>
  <si>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</si>
  <si>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</si>
  <si>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</si>
  <si>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</si>
  <si>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</si>
  <si>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</si>
  <si>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</si>
  <si>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</si>
  <si>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</si>
  <si>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</si>
  <si>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</si>
  <si>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</si>
  <si>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</si>
  <si>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</si>
  <si>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</si>
  <si>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</si>
  <si>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</si>
  <si>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</si>
  <si>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</si>
  <si>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</si>
  <si>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</si>
  <si>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</si>
  <si>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</si>
  <si>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</si>
  <si>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</si>
  <si>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</si>
  <si>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</si>
  <si>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</si>
  <si>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</si>
  <si>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</si>
  <si>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</si>
  <si>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</si>
  <si>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</si>
  <si>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</si>
  <si>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</si>
  <si>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</si>
  <si>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</si>
  <si>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</si>
  <si>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</si>
  <si>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</si>
  <si>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</si>
  <si>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</si>
  <si>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</si>
  <si>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</si>
  <si>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</si>
  <si>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</si>
  <si>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</si>
  <si>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</si>
  <si>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</si>
  <si>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</si>
  <si>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</si>
  <si>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</si>
  <si>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</si>
  <si>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</si>
  <si>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</si>
  <si>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</si>
  <si>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</si>
  <si>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</si>
  <si>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</si>
  <si>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</si>
  <si>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</si>
  <si>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</si>
  <si>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</si>
  <si>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</si>
  <si>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</si>
  <si>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</si>
  <si>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</si>
  <si>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</si>
  <si>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</si>
  <si>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</si>
  <si>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</si>
  <si>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</si>
  <si>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</si>
  <si>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</si>
  <si>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</si>
  <si>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</si>
  <si>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</si>
  <si>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</si>
  <si>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</si>
  <si>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</si>
  <si>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</si>
  <si>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</si>
  <si>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</si>
  <si>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</si>
  <si>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</si>
  <si>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</si>
  <si>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</si>
  <si>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</si>
  <si>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</si>
  <si>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</si>
  <si>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</si>
  <si>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</si>
  <si>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</si>
  <si>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</si>
  <si>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</si>
  <si>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</si>
  <si>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</si>
  <si>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</si>
  <si>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</si>
  <si>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</si>
  <si>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</si>
  <si>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</si>
  <si>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</si>
  <si>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</si>
  <si>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</si>
  <si>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</si>
  <si>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</si>
  <si>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</si>
  <si>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</si>
  <si>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</si>
  <si>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</si>
  <si>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</si>
  <si>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</si>
  <si>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</si>
  <si>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</si>
  <si>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</si>
  <si>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</si>
  <si>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</si>
  <si>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</si>
  <si>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</si>
  <si>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</si>
  <si>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</si>
  <si>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</si>
  <si>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</si>
  <si>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</si>
  <si>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</si>
  <si>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</si>
  <si>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</si>
  <si>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</si>
  <si>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</si>
  <si>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</si>
  <si>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</si>
  <si>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</si>
  <si>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</si>
  <si>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</si>
  <si>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</si>
  <si>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</si>
  <si>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</si>
  <si>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</si>
  <si>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</si>
  <si>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</si>
  <si>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</si>
  <si>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</si>
  <si>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</si>
  <si>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</si>
  <si>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</si>
  <si>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</si>
  <si>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</si>
  <si>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</si>
  <si>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</si>
  <si>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</si>
  <si>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</si>
  <si>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</si>
  <si>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</si>
  <si>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</si>
  <si>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</si>
  <si>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</si>
  <si>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</si>
  <si>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</si>
  <si>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</si>
  <si>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</si>
  <si>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</si>
  <si>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</si>
  <si>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</si>
  <si>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</si>
  <si>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</si>
  <si>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</si>
  <si>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</si>
  <si>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</si>
  <si>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</si>
  <si>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</si>
  <si>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</si>
  <si>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</si>
  <si>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</si>
  <si>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</si>
  <si>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</si>
  <si>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</si>
  <si>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</si>
  <si>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</si>
  <si>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</si>
  <si>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</si>
  <si>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</si>
  <si>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</si>
  <si>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</si>
  <si>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</si>
  <si>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</si>
  <si>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</si>
  <si>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</si>
  <si>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</si>
  <si>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</si>
  <si>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</si>
  <si>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</si>
  <si>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</si>
  <si>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</si>
  <si>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</si>
  <si>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</si>
  <si>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</si>
  <si>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</si>
  <si>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</si>
  <si>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</si>
  <si>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</si>
  <si>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</si>
  <si>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</si>
  <si>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</si>
  <si>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</si>
  <si>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</si>
  <si>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</si>
  <si>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</si>
  <si>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</si>
  <si>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</si>
  <si>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</si>
  <si>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</si>
  <si>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</si>
  <si>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</si>
  <si>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</si>
  <si>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</si>
  <si>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</si>
  <si>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</si>
  <si>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</si>
  <si>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</si>
  <si>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</si>
  <si>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</si>
  <si>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</si>
  <si>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</si>
  <si>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</si>
  <si>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</si>
  <si>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</si>
  <si>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</si>
  <si>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</si>
  <si>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</si>
  <si>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</si>
  <si>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</si>
  <si>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</si>
  <si>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</si>
  <si>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</si>
  <si>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</si>
  <si>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</si>
  <si>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</si>
  <si>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</si>
  <si>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</si>
  <si>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</si>
  <si>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</si>
  <si>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</si>
  <si>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</si>
  <si>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</si>
  <si>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</si>
  <si>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</si>
  <si>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</si>
  <si>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</si>
  <si>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</si>
  <si>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</si>
  <si>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</si>
  <si>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</si>
  <si>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</si>
  <si>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</si>
  <si>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</si>
  <si>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</si>
  <si>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</si>
  <si>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</si>
  <si>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</si>
  <si>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</si>
  <si>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</si>
  <si>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</si>
  <si>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</si>
  <si>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</si>
  <si>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</si>
  <si>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</si>
  <si>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</si>
  <si>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</si>
  <si>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</si>
  <si>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</si>
  <si>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</si>
  <si>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</si>
  <si>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</si>
  <si>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</si>
  <si>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</si>
  <si>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</si>
  <si>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</si>
  <si>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</si>
  <si>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</si>
  <si>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</si>
  <si>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</si>
  <si>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</si>
  <si>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</si>
  <si>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</si>
  <si>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</si>
  <si>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</si>
  <si>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</si>
  <si>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</si>
  <si>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</si>
  <si>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</si>
  <si>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</si>
  <si>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</si>
  <si>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</si>
  <si>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</si>
  <si>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</si>
  <si>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</si>
  <si>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</si>
  <si>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</si>
  <si>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</si>
  <si>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</si>
  <si>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</si>
  <si>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</si>
  <si>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</si>
  <si>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</si>
  <si>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</si>
  <si>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</si>
  <si>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</si>
  <si>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</si>
  <si>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</si>
  <si>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</si>
  <si>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</si>
  <si>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</si>
  <si>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</si>
  <si>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</si>
  <si>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</si>
  <si>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</si>
  <si>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</si>
  <si>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</si>
  <si>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</si>
  <si>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</si>
  <si>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</si>
  <si>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</si>
  <si>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</si>
  <si>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</si>
  <si>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</si>
  <si>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</si>
  <si>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</si>
  <si>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</si>
  <si>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</si>
  <si>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</si>
  <si>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</si>
  <si>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</si>
  <si>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</si>
  <si>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</si>
  <si>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</si>
  <si>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</si>
  <si>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</si>
  <si>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</si>
  <si>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</si>
  <si>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</si>
  <si>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</si>
  <si>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</si>
  <si>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</si>
  <si>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</si>
  <si>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</si>
  <si>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</si>
  <si>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</si>
  <si>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</si>
  <si>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</si>
  <si>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</si>
  <si>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</si>
  <si>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</si>
  <si>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</si>
  <si>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</si>
  <si>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</si>
  <si>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</si>
  <si>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</si>
  <si>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</si>
  <si>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</si>
  <si>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</si>
  <si>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</si>
  <si>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</si>
  <si>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</si>
  <si>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</si>
  <si>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</si>
  <si>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</si>
  <si>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</si>
  <si>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</si>
  <si>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</si>
  <si>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</si>
  <si>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</si>
  <si>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</si>
  <si>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</si>
  <si>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</si>
  <si>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</si>
  <si>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</si>
  <si>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</si>
  <si>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</si>
  <si>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</si>
  <si>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</si>
  <si>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</si>
  <si>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</si>
  <si>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</si>
  <si>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</si>
  <si>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</si>
  <si>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</si>
  <si>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</si>
  <si>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</si>
  <si>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</si>
  <si>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</si>
  <si>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</si>
  <si>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</si>
  <si>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</si>
  <si>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</si>
  <si>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</si>
  <si>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</si>
  <si>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</si>
  <si>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</si>
  <si>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</si>
  <si>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</si>
  <si>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</si>
  <si>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</si>
  <si>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</si>
  <si>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</si>
  <si>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</si>
  <si>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</si>
  <si>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</si>
  <si>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</si>
  <si>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</si>
  <si>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</si>
  <si>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</si>
  <si>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</si>
  <si>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</si>
  <si>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</si>
  <si>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</si>
  <si>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</si>
  <si>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</si>
  <si>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</si>
  <si>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</si>
  <si>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</si>
  <si>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</si>
  <si>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</si>
  <si>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</si>
  <si>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</si>
  <si>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</si>
  <si>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</si>
  <si>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</si>
  <si>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</si>
  <si>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</si>
  <si>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</si>
  <si>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</si>
  <si>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</si>
  <si>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</si>
  <si>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</si>
  <si>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</si>
  <si>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</si>
  <si>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</si>
  <si>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</si>
  <si>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</si>
  <si>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</si>
  <si>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</si>
  <si>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</si>
  <si>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</si>
  <si>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</si>
  <si>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</si>
  <si>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</si>
  <si>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</si>
  <si>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</si>
  <si>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</si>
  <si>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</si>
  <si>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</si>
  <si>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</si>
  <si>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</si>
  <si>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</si>
  <si>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</si>
  <si>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</si>
  <si>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</si>
  <si>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</si>
  <si>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</si>
  <si>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</si>
  <si>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</si>
  <si>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</si>
  <si>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</si>
  <si>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</si>
  <si>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</si>
  <si>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</si>
  <si>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</si>
  <si>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</si>
  <si>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</si>
  <si>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</si>
  <si>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</si>
  <si>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</si>
  <si>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</si>
  <si>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</si>
  <si>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</si>
  <si>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</si>
  <si>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</si>
  <si>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</si>
  <si>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</si>
  <si>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</si>
  <si>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</si>
  <si>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</si>
  <si>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</si>
  <si>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</si>
  <si>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</si>
  <si>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</si>
  <si>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</si>
  <si>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</si>
  <si>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</si>
  <si>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</si>
  <si>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</si>
  <si>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</si>
  <si>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</si>
  <si>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</si>
  <si>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</si>
  <si>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</si>
  <si>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</si>
  <si>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</si>
  <si>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</si>
  <si>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</si>
  <si>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</si>
  <si>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</si>
  <si>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</si>
  <si>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</si>
  <si>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</si>
  <si>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</si>
  <si>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</si>
  <si>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</si>
  <si>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</si>
  <si>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</si>
  <si>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</si>
  <si>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</si>
  <si>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</si>
  <si>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</si>
  <si>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</si>
  <si>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</si>
  <si>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</si>
  <si>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</si>
  <si>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</si>
  <si>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</si>
  <si>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</si>
  <si>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</si>
  <si>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</si>
  <si>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</si>
  <si>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</si>
  <si>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</si>
  <si>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</si>
  <si>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</si>
  <si>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</si>
  <si>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</si>
  <si>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</si>
  <si>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</si>
  <si>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</si>
  <si>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</si>
  <si>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</si>
  <si>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</si>
  <si>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</si>
  <si>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</si>
  <si>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</si>
  <si>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</si>
  <si>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</si>
  <si>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</si>
  <si>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</si>
  <si>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</si>
  <si>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</si>
  <si>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</si>
  <si>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</si>
  <si>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</si>
  <si>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</si>
  <si>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</si>
  <si>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</si>
  <si>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</si>
  <si>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</si>
  <si>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</si>
  <si>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</si>
  <si>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</si>
  <si>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</si>
  <si>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</si>
  <si>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</si>
  <si>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</si>
  <si>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</si>
  <si>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</si>
  <si>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</si>
  <si>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</si>
  <si>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</si>
  <si>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</si>
  <si>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</si>
  <si>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</si>
  <si>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</si>
  <si>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</si>
  <si>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</si>
  <si>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</si>
  <si>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</si>
  <si>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</si>
  <si>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</si>
  <si>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</si>
  <si>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</si>
  <si>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</si>
  <si>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</si>
  <si>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</si>
  <si>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</si>
  <si>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</si>
  <si>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</si>
  <si>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</si>
  <si>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</si>
  <si>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</si>
  <si>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</si>
  <si>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</si>
  <si>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</si>
  <si>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</si>
  <si>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</si>
  <si>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</si>
  <si>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</si>
  <si>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</si>
  <si>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</si>
  <si>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</si>
  <si>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</si>
  <si>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</si>
  <si>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</si>
  <si>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</si>
  <si>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</si>
  <si>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</si>
  <si>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</si>
  <si>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</si>
  <si>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</si>
  <si>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</si>
  <si>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</si>
  <si>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</si>
  <si>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</si>
  <si>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</si>
  <si>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</si>
  <si>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</si>
  <si>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</si>
  <si>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</si>
  <si>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</si>
  <si>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</si>
  <si>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</si>
  <si>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</si>
  <si>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</si>
  <si>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</si>
  <si>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</si>
  <si>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</si>
  <si>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</si>
  <si>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</si>
  <si>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</si>
  <si>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</si>
  <si>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</si>
  <si>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</si>
  <si>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</si>
  <si>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</si>
  <si>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</si>
  <si>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</si>
  <si>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</si>
  <si>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</si>
  <si>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</si>
  <si>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</si>
  <si>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</si>
  <si>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</si>
  <si>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</si>
  <si>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</si>
  <si>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</si>
  <si>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</si>
  <si>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</si>
  <si>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</si>
  <si>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</si>
  <si>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</si>
  <si>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</si>
  <si>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</si>
  <si>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</si>
  <si>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</si>
  <si>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</si>
  <si>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</si>
  <si>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</si>
  <si>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</si>
  <si>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</si>
  <si>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</si>
  <si>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</si>
  <si>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</si>
  <si>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</si>
  <si>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</si>
  <si>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</si>
  <si>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</si>
  <si>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</si>
  <si>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</si>
  <si>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</si>
  <si>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</si>
  <si>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</si>
  <si>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</si>
  <si>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</si>
  <si>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</si>
  <si>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</si>
  <si>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</si>
  <si>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</si>
  <si>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</si>
  <si>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</si>
  <si>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</si>
  <si>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</si>
  <si>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</si>
  <si>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</si>
  <si>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</si>
  <si>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</si>
  <si>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</si>
  <si>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</si>
  <si>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</si>
  <si>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</si>
  <si>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</si>
  <si>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</si>
  <si>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</si>
  <si>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</si>
  <si>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</si>
  <si>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</si>
  <si>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</si>
  <si>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</si>
  <si>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</si>
  <si>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</si>
  <si>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</si>
  <si>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</si>
  <si>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</si>
  <si>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</si>
  <si>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</si>
  <si>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</si>
  <si>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</si>
  <si>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</si>
  <si>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</si>
  <si>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</si>
  <si>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</si>
  <si>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</si>
  <si>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</si>
  <si>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</si>
  <si>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</si>
  <si>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</si>
  <si>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</si>
  <si>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</si>
  <si>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</si>
  <si>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</si>
  <si>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</si>
  <si>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</si>
  <si>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</si>
  <si>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</si>
  <si>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</si>
  <si>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</si>
  <si>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</si>
  <si>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</si>
  <si>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</si>
  <si>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</si>
  <si>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</si>
  <si>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</si>
  <si>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</si>
  <si>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</si>
  <si>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</si>
  <si>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</si>
  <si>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</si>
  <si>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</si>
  <si>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</si>
  <si>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</si>
  <si>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</si>
  <si>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</si>
  <si>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</si>
  <si>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</si>
  <si>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</si>
  <si>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</si>
  <si>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</si>
  <si>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</si>
  <si>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</si>
  <si>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</si>
  <si>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</si>
  <si>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</si>
  <si>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</si>
  <si>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</si>
  <si>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</si>
  <si>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</si>
  <si>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</si>
  <si>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</si>
  <si>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</si>
  <si>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</si>
  <si>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</si>
  <si>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</si>
  <si>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</si>
  <si>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</si>
  <si>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</si>
  <si>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</si>
  <si>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</si>
  <si>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</si>
  <si>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</si>
  <si>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</si>
  <si>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</si>
  <si>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</si>
  <si>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</si>
  <si>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</si>
  <si>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</si>
  <si>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</si>
  <si>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</si>
  <si>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</si>
  <si>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</si>
  <si>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</si>
  <si>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</si>
  <si>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</si>
  <si>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</si>
  <si>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</si>
  <si>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</si>
  <si>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</si>
  <si>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</si>
  <si>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</si>
  <si>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</si>
  <si>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</si>
  <si>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</si>
  <si>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</si>
  <si>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</si>
  <si>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</si>
  <si>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</si>
  <si>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</si>
  <si>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</si>
  <si>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</si>
  <si>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</si>
  <si>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</si>
  <si>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</si>
  <si>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</si>
  <si>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</si>
  <si>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</si>
  <si>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</si>
  <si>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</si>
  <si>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</si>
  <si>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</si>
  <si>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</si>
  <si>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</si>
  <si>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</si>
  <si>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</si>
  <si>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</si>
  <si>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</si>
  <si>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</si>
  <si>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</si>
  <si>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</si>
  <si>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</si>
  <si>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</si>
  <si>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</si>
  <si>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</si>
  <si>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</si>
  <si>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</si>
  <si>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</si>
  <si>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</si>
  <si>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</si>
  <si>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</si>
  <si>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</si>
  <si>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</si>
  <si>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</si>
  <si>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</si>
  <si>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</si>
  <si>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</si>
  <si>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</si>
  <si>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</si>
  <si>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</si>
  <si>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</si>
  <si>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</si>
  <si>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</si>
  <si>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</si>
  <si>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</si>
  <si>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</si>
  <si>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</si>
  <si>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</si>
  <si>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</si>
  <si>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</si>
  <si>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</si>
  <si>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</si>
  <si>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</si>
  <si>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</si>
  <si>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</si>
  <si>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</si>
  <si>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</si>
  <si>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</si>
  <si>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</si>
  <si>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</si>
  <si>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</si>
  <si>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</si>
  <si>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</si>
  <si>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</si>
  <si>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</si>
  <si>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</si>
  <si>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</si>
  <si>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</si>
  <si>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</si>
  <si>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</si>
  <si>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</si>
  <si>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</si>
  <si>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</si>
  <si>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</si>
  <si>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</si>
  <si>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</si>
  <si>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</si>
  <si>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</si>
  <si>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</si>
  <si>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</si>
  <si>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</si>
  <si>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</si>
  <si>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</si>
  <si>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</si>
  <si>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</si>
  <si>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</si>
  <si>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</si>
  <si>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</si>
  <si>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</si>
  <si>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</si>
  <si>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</si>
  <si>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</si>
  <si>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</si>
  <si>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</si>
  <si>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</si>
  <si>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</si>
  <si>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</si>
  <si>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</si>
  <si>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</si>
  <si>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</si>
  <si>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</si>
  <si>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</si>
  <si>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</si>
  <si>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</si>
  <si>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</si>
  <si>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</si>
  <si>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</si>
  <si>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</si>
  <si>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</si>
  <si>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</si>
  <si>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</si>
  <si>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</si>
  <si>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</si>
  <si>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</si>
  <si>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</si>
  <si>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</si>
  <si>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</si>
  <si>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</si>
  <si>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</si>
  <si>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</si>
  <si>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</si>
  <si>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</si>
  <si>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</si>
  <si>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</si>
  <si>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</si>
  <si>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</si>
  <si>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</si>
  <si>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</si>
  <si>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</si>
  <si>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</si>
  <si>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</si>
  <si>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</si>
  <si>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</si>
  <si>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</si>
  <si>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</si>
  <si>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</si>
  <si>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</si>
  <si>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</si>
  <si>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</si>
  <si>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</si>
  <si>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</si>
  <si>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</si>
  <si>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</si>
  <si>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</si>
  <si>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</si>
  <si>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</si>
  <si>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</si>
  <si>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</si>
  <si>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</si>
  <si>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</si>
  <si>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</si>
  <si>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</si>
  <si>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</si>
  <si>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</si>
  <si>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</si>
  <si>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</si>
  <si>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</si>
  <si>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</si>
  <si>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</si>
  <si>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</si>
  <si>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</si>
  <si>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</si>
  <si>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</si>
  <si>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</si>
  <si>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</si>
  <si>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</si>
  <si>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</si>
  <si>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</si>
  <si>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</si>
  <si>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</si>
  <si>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</si>
  <si>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</si>
  <si>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</si>
  <si>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</si>
  <si>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</si>
  <si>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</si>
  <si>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</si>
  <si>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</si>
  <si>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</si>
  <si>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</si>
  <si>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</si>
  <si>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</si>
  <si>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</si>
  <si>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</si>
  <si>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</si>
  <si>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</si>
  <si>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</si>
  <si>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</si>
  <si>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</si>
  <si>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</si>
  <si>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</si>
  <si>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</si>
  <si>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</si>
  <si>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</si>
  <si>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</si>
  <si>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</si>
  <si>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</si>
  <si>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</si>
  <si>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</si>
  <si>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</si>
  <si>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</si>
  <si>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</si>
  <si>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</si>
  <si>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</si>
  <si>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</si>
  <si>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</si>
  <si>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</si>
  <si>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</si>
  <si>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</si>
  <si>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</si>
  <si>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</si>
  <si>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</si>
  <si>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</si>
  <si>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</si>
  <si>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</si>
  <si>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</si>
  <si>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</si>
  <si>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</si>
  <si>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</si>
  <si>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</si>
  <si>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</si>
  <si>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</si>
  <si>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</si>
  <si>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</si>
  <si>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</si>
  <si>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</si>
  <si>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</si>
  <si>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</si>
  <si>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</si>
  <si>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</si>
  <si>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</si>
  <si>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</si>
  <si>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</si>
  <si>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</si>
  <si>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</si>
  <si>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</si>
  <si>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</si>
  <si>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</si>
  <si>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</si>
  <si>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</si>
  <si>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</si>
  <si>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</si>
  <si>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</si>
  <si>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</si>
  <si>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</si>
  <si>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</si>
  <si>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</si>
  <si>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</si>
  <si>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</si>
  <si>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</si>
  <si>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</si>
  <si>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</si>
  <si>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</si>
  <si>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</si>
  <si>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</si>
  <si>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</si>
  <si>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</si>
  <si>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</si>
  <si>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</si>
  <si>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</si>
  <si>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</si>
  <si>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</si>
  <si>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</si>
  <si>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</si>
  <si>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</si>
  <si>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</si>
  <si>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</si>
  <si>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</si>
  <si>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</si>
  <si>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</si>
  <si>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</si>
  <si>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</si>
  <si>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</si>
  <si>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</si>
  <si>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</si>
  <si>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</si>
  <si>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</si>
  <si>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</si>
  <si>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</si>
  <si>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</si>
  <si>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</si>
  <si>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</si>
  <si>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</si>
  <si>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</si>
  <si>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</si>
  <si>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</si>
  <si>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</si>
  <si>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</si>
  <si>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</si>
  <si>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</si>
  <si>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</si>
  <si>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</si>
  <si>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</si>
  <si>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</si>
  <si>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</si>
  <si>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</si>
  <si>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</si>
  <si>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</si>
  <si>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</si>
  <si>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</si>
  <si>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</si>
  <si>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</si>
  <si>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</si>
  <si>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</si>
  <si>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</si>
  <si>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</si>
  <si>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</si>
  <si>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</si>
  <si>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</si>
  <si>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</si>
  <si>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</si>
  <si>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</si>
  <si>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</si>
  <si>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</si>
  <si>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</si>
  <si>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</si>
  <si>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</si>
  <si>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</si>
  <si>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</si>
  <si>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</si>
  <si>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</si>
  <si>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</si>
  <si>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</si>
  <si>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</si>
  <si>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</si>
  <si>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</si>
  <si>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</si>
  <si>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</si>
  <si>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</si>
  <si>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</si>
  <si>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</si>
  <si>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</si>
  <si>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</si>
  <si>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</si>
  <si>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</si>
  <si>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</si>
  <si>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</si>
  <si>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</si>
  <si>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</si>
  <si>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</si>
  <si>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</si>
  <si>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</si>
  <si>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</si>
  <si>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</si>
  <si>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</si>
  <si>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</si>
  <si>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</si>
  <si>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</si>
  <si>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</si>
  <si>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</si>
  <si>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</si>
  <si>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</si>
  <si>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</si>
  <si>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</si>
  <si>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</si>
  <si>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</si>
  <si>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</si>
  <si>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</si>
  <si>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</si>
  <si>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</si>
  <si>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</si>
  <si>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</si>
  <si>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</si>
  <si>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</si>
  <si>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</si>
  <si>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</si>
  <si>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</si>
  <si>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</si>
  <si>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</si>
  <si>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</si>
  <si>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</si>
  <si>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</si>
  <si>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</si>
  <si>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</si>
  <si>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</si>
  <si>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</si>
  <si>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</si>
  <si>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</si>
  <si>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</si>
  <si>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</si>
  <si>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</si>
  <si>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</si>
  <si>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</si>
  <si>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</si>
  <si>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</si>
  <si>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</si>
  <si>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</si>
  <si>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</si>
  <si>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</si>
  <si>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</si>
  <si>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</si>
  <si>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</si>
  <si>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</si>
  <si>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</si>
  <si>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</si>
  <si>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</si>
  <si>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</si>
  <si>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</si>
  <si>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</si>
  <si>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</si>
  <si>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</si>
  <si>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</si>
  <si>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</si>
  <si>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</si>
  <si>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</si>
  <si>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</si>
  <si>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</si>
  <si>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</si>
  <si>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</si>
  <si>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</si>
  <si>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</si>
  <si>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</si>
  <si>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</si>
  <si>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</si>
  <si>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</si>
  <si>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</si>
  <si>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</si>
  <si>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</si>
  <si>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</si>
  <si>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</si>
  <si>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</si>
  <si>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</si>
  <si>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</si>
  <si>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</si>
  <si>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</si>
  <si>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</si>
  <si>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</si>
  <si>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</si>
  <si>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</si>
  <si>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</si>
  <si>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</si>
  <si>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</si>
  <si>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</si>
  <si>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</si>
  <si>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</si>
  <si>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</si>
  <si>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</si>
  <si>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</si>
  <si>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</si>
  <si>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</si>
  <si>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</si>
  <si>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</si>
  <si>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</si>
  <si>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</si>
  <si>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</si>
  <si>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</si>
  <si>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</si>
  <si>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</si>
  <si>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</si>
  <si>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</si>
  <si>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</si>
  <si>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</si>
  <si>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</si>
  <si>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</si>
  <si>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</si>
  <si>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</si>
  <si>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</si>
  <si>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</si>
  <si>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</si>
  <si>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</si>
  <si>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</si>
  <si>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</si>
  <si>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</si>
  <si>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</si>
  <si>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</si>
  <si>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</si>
  <si>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</si>
  <si>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</si>
  <si>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</si>
  <si>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</si>
  <si>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</si>
  <si>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</si>
  <si>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</si>
  <si>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</si>
  <si>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</si>
  <si>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</si>
  <si>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</si>
  <si>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</si>
  <si>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</si>
  <si>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</si>
  <si>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</si>
  <si>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</si>
  <si>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</si>
  <si>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</si>
  <si>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</si>
  <si>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</si>
  <si>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</si>
  <si>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</si>
  <si>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</si>
  <si>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</si>
  <si>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</si>
  <si>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</si>
  <si>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</si>
  <si>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</si>
  <si>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</si>
  <si>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</si>
  <si>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</si>
  <si>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</si>
  <si>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</si>
  <si>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</si>
  <si>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</si>
  <si>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</si>
  <si>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</si>
  <si>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</si>
  <si>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</si>
  <si>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</si>
  <si>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</si>
  <si>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</si>
  <si>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</si>
  <si>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</si>
  <si>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</si>
  <si>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</si>
  <si>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</si>
  <si>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</si>
  <si>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</si>
  <si>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</si>
  <si>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</si>
  <si>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</si>
  <si>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</si>
  <si>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</si>
  <si>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</si>
  <si>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</si>
  <si>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</si>
  <si>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</si>
  <si>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</si>
  <si>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</si>
  <si>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</si>
  <si>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</si>
  <si>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</si>
  <si>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</si>
  <si>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</si>
  <si>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</si>
  <si>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</si>
  <si>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</si>
  <si>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</si>
  <si>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</si>
  <si>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</si>
  <si>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</si>
  <si>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</si>
  <si>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</si>
  <si>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</si>
  <si>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</si>
  <si>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</si>
  <si>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</si>
  <si>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</si>
  <si>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</si>
  <si>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</si>
  <si>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</si>
  <si>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</si>
  <si>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</si>
  <si>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</si>
  <si>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</si>
  <si>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</si>
  <si>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</si>
  <si>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</si>
  <si>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</si>
  <si>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</si>
  <si>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</si>
  <si>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</si>
  <si>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</si>
  <si>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</si>
  <si>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</si>
  <si>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</si>
  <si>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</si>
  <si>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</si>
  <si>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</si>
  <si>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</si>
  <si>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</si>
  <si>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</si>
  <si>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</si>
  <si>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</si>
  <si>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</si>
  <si>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</si>
  <si>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</si>
  <si>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</si>
  <si>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</si>
  <si>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</si>
  <si>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</si>
  <si>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</si>
  <si>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</si>
  <si>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</si>
  <si>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</si>
  <si>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</si>
  <si>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</si>
  <si>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</si>
  <si>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</si>
  <si>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</si>
  <si>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</si>
  <si>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</si>
  <si>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</si>
  <si>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</si>
  <si>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</si>
  <si>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</si>
  <si>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</si>
  <si>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</si>
  <si>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</si>
  <si>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</si>
  <si>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</si>
  <si>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</si>
  <si>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</si>
  <si>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</si>
  <si>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</si>
  <si>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</si>
  <si>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</si>
  <si>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</si>
  <si>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</si>
  <si>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</si>
  <si>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</si>
  <si>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</si>
  <si>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</si>
  <si>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</si>
  <si>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</si>
  <si>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</si>
  <si>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</si>
  <si>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</si>
  <si>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</si>
  <si>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</si>
  <si>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</si>
  <si>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</si>
  <si>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</si>
  <si>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</si>
  <si>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</si>
  <si>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</si>
  <si>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</si>
  <si>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</si>
  <si>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</si>
  <si>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</si>
  <si>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</si>
  <si>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</si>
  <si>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</si>
  <si>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</si>
  <si>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</si>
  <si>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</si>
  <si>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</si>
  <si>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</si>
  <si>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</si>
  <si>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</si>
  <si>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</si>
  <si>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</si>
  <si>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</si>
  <si>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</si>
  <si>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</si>
  <si>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</si>
  <si>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</si>
  <si>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</si>
  <si>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</si>
  <si>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</si>
  <si>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</si>
  <si>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</si>
  <si>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</si>
  <si>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</si>
  <si>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</si>
  <si>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</si>
  <si>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</si>
  <si>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</si>
  <si>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</si>
  <si>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</si>
  <si>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</si>
  <si>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</si>
  <si>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</si>
  <si>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</si>
  <si>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</si>
  <si>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</si>
  <si>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</si>
  <si>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</si>
  <si>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</si>
  <si>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</si>
  <si>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</si>
  <si>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</si>
  <si>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</si>
  <si>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</si>
  <si>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</si>
  <si>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</si>
  <si>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</si>
  <si>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</si>
  <si>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</si>
  <si>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</si>
  <si>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</si>
  <si>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</si>
  <si>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</si>
  <si>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</si>
  <si>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</si>
  <si>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</si>
  <si>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</si>
  <si>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</si>
  <si>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</si>
  <si>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</si>
  <si>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</si>
  <si>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</si>
  <si>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</si>
  <si>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</si>
  <si>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</si>
  <si>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</si>
  <si>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</si>
  <si>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</si>
  <si>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</si>
  <si>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</si>
  <si>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</si>
  <si>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</si>
  <si>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</si>
  <si>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</si>
  <si>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</si>
  <si>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</si>
  <si>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</si>
  <si>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</si>
  <si>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</si>
  <si>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</si>
  <si>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</si>
  <si>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</si>
  <si>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</si>
  <si>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</si>
  <si>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</si>
  <si>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</si>
  <si>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</si>
  <si>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</si>
  <si>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</si>
  <si>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</si>
  <si>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</si>
  <si>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</si>
  <si>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</si>
  <si>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</si>
  <si>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</si>
  <si>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</si>
  <si>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</si>
  <si>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</si>
  <si>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</si>
  <si>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</si>
  <si>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</si>
  <si>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</si>
  <si>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</si>
  <si>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</si>
  <si>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</si>
  <si>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</si>
  <si>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</si>
  <si>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</si>
  <si>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</si>
  <si>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</si>
  <si>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</si>
  <si>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</si>
  <si>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</si>
  <si>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</si>
  <si>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</si>
  <si>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</si>
  <si>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</si>
  <si>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</si>
  <si>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</si>
  <si>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</si>
  <si>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</si>
  <si>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</si>
  <si>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</si>
  <si>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</si>
  <si>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</si>
  <si>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</si>
  <si>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</si>
  <si>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</si>
  <si>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</si>
  <si>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</si>
  <si>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</si>
  <si>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</si>
  <si>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</si>
  <si>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</si>
  <si>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</si>
  <si>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</si>
  <si>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</si>
  <si>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</si>
  <si>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</si>
  <si>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</si>
  <si>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</si>
  <si>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</si>
  <si>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</si>
  <si>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</si>
  <si>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</si>
  <si>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</si>
  <si>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</si>
  <si>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</si>
  <si>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</si>
  <si>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</si>
  <si>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</si>
  <si>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</si>
  <si>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</si>
  <si>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</si>
  <si>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</si>
  <si>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</si>
  <si>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</si>
  <si>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</si>
  <si>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</si>
  <si>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</si>
  <si>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</si>
  <si>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</si>
  <si>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</si>
  <si>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</si>
  <si>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</si>
  <si>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</si>
  <si>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</si>
  <si>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</si>
  <si>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</si>
  <si>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</si>
  <si>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</si>
  <si>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</si>
  <si>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</si>
  <si>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</si>
  <si>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</si>
  <si>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</si>
  <si>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</si>
  <si>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</si>
  <si>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</si>
  <si>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</si>
  <si>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</si>
  <si>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</si>
  <si>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</si>
  <si>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</si>
  <si>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</si>
  <si>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</si>
  <si>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</si>
  <si>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</si>
  <si>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</si>
  <si>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</si>
  <si>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</si>
  <si>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</si>
  <si>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</si>
  <si>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</si>
  <si>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</si>
  <si>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</si>
  <si>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</si>
  <si>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</si>
  <si>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</si>
  <si>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</si>
  <si>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</si>
  <si>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</si>
  <si>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</si>
  <si>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</si>
  <si>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</si>
  <si>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</si>
  <si>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</si>
  <si>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</si>
  <si>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</si>
  <si>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</si>
  <si>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</si>
  <si>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</si>
  <si>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</si>
  <si>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</si>
  <si>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</si>
  <si>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</si>
  <si>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</si>
  <si>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</si>
  <si>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</si>
  <si>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</si>
  <si>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</si>
  <si>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</si>
  <si>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</si>
  <si>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</si>
  <si>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</si>
  <si>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</si>
  <si>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</si>
  <si>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</si>
  <si>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</si>
  <si>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</si>
  <si>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</si>
  <si>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</si>
  <si>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</si>
  <si>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</si>
  <si>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</si>
  <si>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</si>
  <si>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</si>
  <si>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</si>
  <si>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</si>
  <si>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</si>
  <si>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</si>
  <si>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</si>
  <si>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</si>
  <si>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</si>
  <si>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</si>
  <si>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</si>
  <si>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</si>
  <si>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</si>
  <si>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</si>
  <si>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</si>
  <si>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</si>
  <si>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</si>
  <si>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</si>
  <si>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</si>
  <si>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</si>
  <si>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</si>
  <si>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</si>
  <si>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</si>
  <si>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</si>
  <si>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</si>
  <si>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</si>
  <si>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</si>
  <si>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</si>
  <si>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</si>
  <si>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</si>
  <si>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</si>
  <si>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</si>
  <si>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</si>
  <si>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</si>
  <si>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</si>
  <si>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</si>
  <si>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</si>
  <si>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</si>
  <si>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</si>
  <si>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</si>
  <si>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</si>
  <si>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</si>
  <si>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</si>
  <si>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</si>
  <si>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</si>
  <si>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</si>
  <si>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</si>
  <si>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</si>
  <si>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</si>
  <si>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</si>
  <si>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</si>
  <si>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</si>
  <si>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</si>
  <si>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</si>
  <si>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</si>
  <si>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</si>
  <si>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</si>
  <si>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</si>
  <si>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</si>
  <si>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</si>
  <si>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</si>
  <si>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</si>
  <si>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</si>
  <si>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</si>
  <si>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</si>
  <si>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</si>
  <si>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</si>
  <si>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</si>
  <si>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</si>
  <si>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</si>
  <si>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</si>
  <si>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</si>
  <si>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</si>
  <si>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</si>
  <si>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</si>
  <si>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</si>
  <si>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</si>
  <si>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</si>
  <si>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</si>
  <si>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</si>
  <si>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</si>
  <si>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</si>
  <si>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</si>
  <si>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</si>
  <si>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</si>
  <si>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</si>
  <si>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</si>
  <si>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</si>
  <si>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</si>
  <si>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</si>
  <si>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</si>
  <si>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</si>
  <si>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</si>
  <si>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</si>
  <si>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</si>
  <si>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</si>
  <si>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</si>
  <si>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</si>
  <si>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</si>
  <si>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</si>
  <si>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</si>
  <si>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</si>
  <si>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</si>
  <si>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</si>
  <si>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</si>
  <si>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</si>
  <si>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</si>
  <si>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</si>
  <si>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</si>
  <si>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</si>
  <si>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</si>
  <si>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</si>
  <si>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</si>
  <si>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</si>
  <si>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</si>
  <si>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</si>
  <si>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</si>
  <si>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</si>
  <si>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</si>
  <si>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</si>
  <si>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</si>
  <si>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</si>
  <si>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</si>
  <si>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</si>
  <si>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</si>
  <si>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</si>
  <si>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</si>
  <si>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</si>
  <si>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</si>
  <si>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</si>
  <si>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</si>
  <si>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</si>
  <si>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</si>
  <si>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</si>
  <si>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</si>
  <si>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</si>
  <si>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</si>
  <si>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</si>
  <si>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</si>
  <si>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</si>
  <si>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</si>
  <si>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</si>
  <si>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</si>
  <si>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</si>
  <si>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</si>
  <si>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</si>
  <si>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</si>
  <si>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</si>
  <si>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</si>
  <si>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</si>
  <si>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</si>
  <si>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</si>
  <si>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</si>
  <si>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</si>
  <si>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</si>
  <si>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</si>
  <si>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</si>
  <si>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</si>
  <si>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</si>
  <si>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</si>
  <si>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</si>
  <si>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</si>
  <si>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</si>
  <si>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</si>
  <si>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</si>
  <si>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</si>
  <si>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</si>
  <si>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</si>
  <si>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</si>
  <si>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</si>
  <si>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</si>
  <si>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</si>
  <si>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</si>
  <si>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</si>
  <si>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</si>
  <si>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</si>
  <si>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</si>
  <si>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</si>
  <si>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</si>
  <si>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</si>
  <si>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</si>
  <si>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</si>
  <si>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</si>
  <si>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</si>
  <si>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</si>
  <si>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</si>
  <si>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</si>
  <si>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</si>
  <si>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</si>
  <si>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</si>
  <si>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</si>
  <si>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</si>
  <si>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</si>
  <si>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</si>
  <si>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</si>
  <si>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</si>
  <si>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</si>
  <si>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</si>
  <si>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</si>
  <si>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</si>
  <si>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</si>
  <si>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</si>
  <si>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</si>
  <si>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</si>
  <si>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</si>
  <si>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</si>
  <si>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</si>
  <si>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</si>
  <si>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</si>
  <si>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</si>
  <si>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</si>
  <si>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</si>
  <si>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</si>
  <si>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</si>
  <si>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</si>
  <si>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</si>
  <si>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</si>
  <si>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</si>
  <si>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</si>
  <si>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</si>
  <si>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</si>
  <si>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</si>
  <si>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</si>
  <si>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</si>
  <si>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</si>
  <si>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</si>
  <si>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</si>
  <si>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</si>
  <si>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</si>
  <si>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</si>
  <si>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</si>
  <si>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</si>
  <si>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</si>
  <si>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</si>
  <si>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</si>
  <si>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</si>
  <si>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</si>
  <si>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</si>
  <si>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</si>
  <si>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</si>
  <si>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</si>
  <si>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</si>
  <si>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</si>
  <si>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</si>
  <si>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</si>
  <si>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</si>
  <si>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</si>
  <si>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</si>
  <si>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</si>
  <si>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</si>
  <si>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</si>
  <si>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</si>
  <si>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</si>
  <si>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</si>
  <si>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</si>
  <si>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</si>
  <si>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</si>
  <si>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</si>
  <si>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</si>
  <si>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</si>
  <si>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</si>
  <si>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</si>
  <si>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</si>
  <si>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</si>
  <si>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</si>
  <si>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</si>
  <si>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</si>
  <si>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</si>
  <si>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</si>
  <si>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</si>
  <si>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</si>
  <si>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</si>
  <si>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</si>
  <si>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</si>
  <si>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</si>
  <si>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</si>
  <si>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</si>
  <si>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</si>
  <si>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</si>
  <si>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</si>
  <si>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</si>
  <si>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</si>
  <si>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</si>
  <si>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</si>
  <si>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</si>
  <si>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</si>
  <si>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</si>
  <si>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</si>
  <si>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</si>
  <si>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</si>
  <si>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</si>
  <si>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</si>
  <si>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</si>
  <si>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</si>
  <si>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</si>
  <si>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</si>
  <si>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</si>
  <si>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</si>
  <si>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</si>
  <si>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</si>
  <si>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</si>
  <si>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</si>
  <si>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</si>
  <si>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</si>
  <si>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</si>
  <si>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</si>
  <si>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</si>
  <si>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</si>
  <si>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</si>
  <si>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</si>
  <si>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</si>
  <si>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</si>
  <si>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</si>
  <si>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</si>
  <si>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</si>
  <si>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</si>
  <si>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</si>
  <si>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</si>
  <si>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</si>
  <si>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</si>
  <si>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</si>
  <si>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</si>
  <si>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</si>
  <si>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</si>
  <si>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</si>
  <si>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</si>
  <si>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</si>
  <si>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</si>
  <si>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</si>
  <si>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</si>
  <si>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</si>
  <si>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</si>
  <si>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</si>
  <si>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</si>
  <si>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</si>
  <si>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</si>
  <si>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</si>
  <si>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</si>
  <si>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</si>
  <si>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</si>
  <si>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</si>
  <si>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</si>
  <si>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</si>
  <si>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</si>
  <si>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</si>
  <si>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</si>
  <si>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</si>
  <si>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</si>
  <si>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</si>
  <si>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</si>
  <si>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</si>
  <si>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</si>
  <si>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</si>
  <si>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</si>
  <si>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</si>
  <si>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</si>
  <si>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</si>
  <si>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</si>
  <si>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</si>
  <si>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</si>
  <si>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</si>
  <si>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</si>
  <si>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</si>
  <si>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</si>
  <si>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</si>
  <si>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</si>
  <si>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</si>
  <si>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</si>
  <si>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</si>
  <si>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</si>
  <si>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</si>
  <si>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</si>
  <si>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</si>
  <si>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</si>
  <si>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</si>
  <si>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</si>
  <si>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</si>
  <si>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</si>
  <si>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</si>
  <si>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</si>
  <si>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</si>
  <si>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</si>
  <si>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</si>
  <si>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</si>
  <si>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</si>
  <si>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</si>
  <si>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</si>
  <si>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</si>
  <si>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</si>
  <si>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</si>
  <si>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</si>
  <si>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</si>
  <si>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</si>
  <si>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</si>
  <si>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</si>
  <si>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</si>
  <si>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</si>
  <si>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</si>
  <si>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</si>
  <si>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</si>
  <si>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</si>
  <si>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</si>
  <si>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</si>
  <si>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</si>
  <si>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</si>
  <si>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</si>
  <si>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</si>
  <si>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</si>
  <si>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</si>
  <si>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</si>
  <si>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</si>
  <si>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</si>
  <si>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</si>
  <si>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</si>
  <si>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</si>
  <si>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</si>
  <si>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</si>
  <si>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</si>
  <si>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</si>
  <si>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</si>
  <si>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</si>
  <si>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</si>
  <si>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</si>
  <si>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</si>
  <si>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</si>
  <si>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</si>
  <si>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</si>
  <si>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</si>
  <si>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</si>
  <si>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</si>
  <si>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</si>
  <si>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</si>
  <si>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</si>
  <si>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</si>
  <si>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</si>
  <si>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</si>
  <si>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</si>
  <si>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</si>
  <si>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</si>
  <si>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</si>
  <si>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</si>
  <si>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</si>
  <si>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</si>
  <si>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</si>
  <si>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</si>
  <si>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</si>
  <si>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</si>
  <si>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</si>
  <si>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</si>
  <si>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</si>
  <si>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</si>
  <si>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</si>
  <si>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</si>
  <si>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</si>
  <si>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</si>
  <si>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</si>
  <si>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</si>
  <si>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</si>
  <si>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</si>
  <si>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</si>
  <si>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</si>
  <si>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</si>
  <si>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</si>
  <si>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</si>
  <si>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</si>
  <si>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</si>
  <si>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</si>
  <si>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</si>
  <si>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</si>
  <si>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</si>
  <si>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</si>
  <si>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</si>
  <si>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</si>
  <si>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</si>
  <si>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</si>
  <si>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</si>
  <si>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</si>
  <si>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</si>
  <si>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</si>
  <si>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</si>
  <si>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</si>
  <si>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</si>
  <si>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</si>
  <si>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</si>
  <si>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</si>
  <si>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</si>
  <si>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</si>
  <si>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</si>
  <si>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</si>
  <si>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</si>
  <si>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</si>
  <si>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</si>
  <si>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</si>
  <si>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</si>
  <si>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</si>
  <si>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</si>
  <si>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</si>
  <si>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</si>
  <si>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</si>
  <si>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</si>
  <si>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</si>
  <si>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</si>
  <si>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</si>
  <si>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</si>
  <si>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</si>
  <si>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</si>
  <si>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</si>
  <si>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</si>
  <si>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</si>
  <si>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</si>
  <si>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</si>
  <si>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</si>
  <si>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</si>
  <si>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</si>
  <si>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</si>
  <si>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</si>
  <si>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</si>
  <si>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</si>
  <si>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</si>
  <si>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</si>
  <si>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</si>
  <si>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</si>
  <si>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</si>
  <si>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</si>
  <si>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</si>
  <si>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</si>
  <si>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</si>
  <si>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</si>
  <si>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</si>
  <si>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</si>
  <si>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</si>
  <si>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</si>
  <si>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</si>
  <si>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</si>
  <si>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</si>
  <si>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</si>
  <si>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</si>
  <si>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</si>
  <si>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</si>
  <si>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</si>
  <si>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</si>
  <si>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</si>
  <si>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</si>
  <si>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</si>
  <si>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</si>
  <si>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</si>
  <si>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</si>
  <si>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</si>
  <si>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</si>
  <si>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</si>
  <si>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</si>
  <si>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</si>
  <si>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</si>
  <si>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</si>
  <si>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</si>
  <si>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</si>
  <si>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</si>
  <si>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</si>
  <si>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</si>
  <si>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</si>
  <si>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</si>
  <si>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</si>
  <si>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</si>
  <si>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</si>
  <si>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</si>
  <si>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</si>
  <si>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</si>
  <si>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</si>
  <si>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</si>
  <si>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</si>
  <si>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</si>
  <si>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</si>
  <si>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</si>
  <si>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</si>
  <si>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</si>
  <si>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</si>
  <si>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</si>
  <si>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</si>
  <si>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</si>
  <si>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</si>
  <si>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</si>
  <si>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</si>
  <si>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</si>
  <si>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</si>
  <si>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</si>
  <si>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</si>
  <si>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</si>
  <si>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</si>
  <si>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</si>
  <si>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</si>
  <si>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</si>
  <si>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</si>
  <si>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</si>
  <si>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</si>
  <si>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</si>
  <si>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</si>
  <si>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</si>
  <si>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</si>
  <si>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</si>
  <si>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</si>
  <si>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</si>
  <si>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</si>
  <si>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</si>
  <si>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</si>
  <si>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</si>
  <si>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</si>
  <si>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</si>
  <si>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</si>
  <si>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</si>
  <si>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</si>
  <si>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</si>
  <si>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</si>
  <si>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</si>
  <si>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</si>
  <si>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</si>
  <si>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</si>
  <si>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</si>
  <si>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</si>
  <si>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</si>
  <si>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</si>
  <si>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</si>
  <si>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</si>
  <si>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</si>
  <si>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</si>
  <si>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</si>
  <si>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</si>
  <si>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</si>
  <si>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</si>
  <si>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</si>
  <si>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</si>
  <si>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</si>
  <si>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</si>
  <si>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</si>
  <si>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</si>
  <si>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</si>
  <si>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</si>
  <si>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</si>
  <si>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</si>
  <si>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</si>
  <si>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</si>
  <si>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</si>
  <si>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</si>
  <si>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</si>
  <si>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</si>
  <si>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</si>
  <si>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</si>
  <si>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</si>
  <si>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</si>
  <si>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</si>
  <si>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</si>
  <si>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</si>
  <si>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</si>
  <si>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</si>
  <si>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</si>
  <si>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</si>
  <si>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</si>
  <si>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</si>
  <si>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</si>
  <si>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</si>
  <si>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</si>
  <si>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</si>
  <si>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</si>
  <si>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</si>
  <si>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</si>
  <si>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</si>
  <si>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</si>
  <si>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</si>
  <si>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</si>
  <si>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</si>
  <si>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</si>
  <si>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</si>
  <si>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</si>
  <si>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</si>
  <si>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</si>
  <si>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</si>
  <si>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</si>
  <si>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</si>
  <si>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</si>
  <si>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</si>
  <si>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</si>
  <si>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</si>
  <si>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</si>
  <si>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</si>
  <si>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</si>
  <si>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</si>
  <si>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</si>
  <si>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</si>
  <si>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</si>
  <si>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</si>
  <si>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</si>
  <si>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</si>
  <si>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</si>
  <si>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</si>
  <si>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</si>
  <si>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</si>
  <si>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</si>
  <si>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</si>
  <si>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</si>
  <si>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</si>
  <si>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</si>
  <si>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</si>
  <si>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</si>
  <si>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</si>
  <si>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</si>
  <si>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</si>
  <si>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</si>
  <si>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</si>
  <si>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</si>
  <si>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</si>
  <si>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</si>
  <si>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</si>
  <si>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</si>
  <si>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</si>
  <si>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</si>
  <si>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</si>
  <si>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</si>
  <si>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</si>
  <si>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</si>
  <si>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</si>
  <si>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</si>
  <si>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</si>
  <si>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</si>
  <si>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</si>
  <si>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</si>
  <si>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</si>
  <si>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</si>
  <si>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</si>
  <si>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</si>
  <si>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</si>
  <si>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</si>
  <si>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</si>
  <si>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</si>
  <si>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</si>
  <si>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</si>
  <si>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</si>
  <si>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</si>
  <si>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</si>
  <si>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</si>
  <si>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</si>
  <si>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</si>
  <si>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</si>
  <si>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</si>
  <si>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</si>
  <si>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</si>
  <si>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</si>
  <si>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</si>
  <si>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</si>
  <si>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</si>
  <si>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</si>
  <si>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</si>
  <si>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</si>
  <si>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</si>
  <si>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</si>
  <si>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</si>
  <si>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</si>
  <si>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</si>
  <si>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</si>
  <si>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</si>
  <si>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</si>
  <si>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</si>
  <si>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</si>
  <si>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</si>
  <si>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</si>
  <si>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</si>
  <si>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</si>
  <si>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</si>
  <si>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</si>
  <si>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</si>
  <si>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</si>
  <si>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</si>
  <si>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</si>
  <si>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</si>
  <si>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</si>
  <si>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</si>
  <si>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</si>
  <si>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</si>
  <si>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</si>
  <si>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</si>
  <si>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</si>
  <si>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</si>
  <si>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</si>
  <si>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</si>
  <si>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</si>
  <si>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</si>
  <si>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</si>
  <si>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</si>
  <si>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</si>
  <si>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</si>
  <si>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</si>
  <si>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</si>
  <si>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</si>
  <si>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</si>
  <si>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</si>
  <si>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</si>
  <si>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</si>
  <si>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</si>
  <si>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</si>
  <si>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</si>
  <si>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</si>
  <si>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</si>
  <si>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</si>
  <si>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</si>
  <si>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</si>
  <si>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</si>
  <si>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</si>
  <si>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</si>
  <si>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</si>
  <si>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</si>
  <si>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</si>
  <si>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</si>
  <si>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</si>
  <si>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</si>
  <si>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</si>
  <si>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</si>
  <si>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</si>
  <si>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</si>
  <si>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</si>
  <si>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</si>
  <si>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</si>
  <si>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</si>
  <si>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</si>
  <si>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</si>
  <si>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</si>
  <si>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</si>
  <si>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</si>
  <si>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</si>
  <si>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</si>
  <si>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</si>
  <si>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</si>
  <si>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</si>
  <si>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</si>
  <si>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</si>
  <si>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</si>
  <si>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</si>
  <si>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</si>
  <si>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</si>
  <si>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</si>
  <si>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</si>
  <si>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</si>
  <si>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</si>
  <si>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</si>
  <si>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</si>
  <si>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</si>
  <si>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</si>
  <si>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</si>
  <si>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</si>
  <si>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</si>
  <si>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</si>
  <si>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</si>
  <si>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</si>
  <si>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</si>
  <si>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</si>
  <si>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</si>
  <si>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</si>
  <si>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</si>
  <si>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</si>
  <si>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</si>
  <si>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</si>
  <si>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</si>
  <si>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</si>
  <si>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</si>
  <si>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</si>
  <si>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</si>
  <si>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</si>
  <si>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</si>
  <si>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</si>
  <si>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</si>
  <si>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</si>
  <si>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</si>
  <si>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</si>
  <si>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</si>
  <si>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</si>
  <si>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</si>
  <si>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</si>
  <si>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</si>
  <si>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</si>
  <si>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</si>
  <si>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</si>
  <si>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</si>
  <si>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</si>
  <si>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</si>
  <si>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</si>
  <si>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</si>
  <si>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</si>
  <si>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</si>
  <si>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</si>
  <si>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</si>
  <si>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</si>
  <si>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</si>
  <si>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</si>
  <si>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</si>
  <si>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</si>
  <si>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</si>
  <si>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</si>
  <si>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</si>
  <si>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</si>
  <si>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</si>
  <si>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</si>
  <si>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</si>
  <si>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</si>
  <si>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</si>
  <si>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</si>
  <si>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</si>
  <si>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</si>
  <si>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</si>
  <si>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</si>
  <si>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</si>
  <si>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</si>
  <si>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</si>
  <si>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</si>
  <si>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</si>
  <si>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</si>
  <si>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</si>
  <si>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</si>
  <si>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</si>
  <si>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</si>
  <si>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</si>
  <si>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</si>
  <si>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</si>
  <si>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</si>
  <si>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</si>
  <si>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</si>
  <si>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</si>
  <si>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</si>
  <si>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</si>
  <si>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</si>
  <si>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</si>
  <si>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</si>
  <si>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</si>
  <si>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</si>
  <si>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</si>
  <si>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</si>
  <si>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</si>
  <si>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</si>
  <si>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</si>
  <si>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</si>
  <si>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</si>
  <si>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</si>
  <si>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</si>
  <si>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</si>
  <si>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</si>
  <si>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</si>
  <si>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</si>
  <si>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</si>
  <si>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</si>
  <si>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</si>
  <si>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</si>
  <si>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</si>
  <si>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</si>
  <si>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</si>
  <si>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</si>
  <si>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</si>
  <si>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</si>
  <si>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</si>
  <si>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</si>
  <si>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</si>
  <si>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</si>
  <si>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</si>
  <si>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</si>
  <si>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</si>
  <si>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</si>
  <si>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</si>
  <si>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</si>
  <si>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</si>
  <si>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</si>
  <si>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</si>
  <si>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</si>
  <si>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</si>
  <si>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</si>
  <si>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</si>
  <si>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</si>
  <si>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</si>
  <si>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</si>
  <si>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</si>
  <si>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</si>
  <si>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</si>
  <si>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</si>
  <si>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</si>
  <si>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</si>
  <si>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</si>
  <si>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</si>
  <si>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</si>
  <si>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</si>
  <si>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</si>
  <si>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</si>
  <si>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</si>
  <si>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</si>
  <si>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</si>
  <si>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</si>
  <si>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</si>
  <si>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</si>
  <si>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</si>
  <si>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</si>
  <si>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</si>
  <si>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</si>
  <si>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</si>
  <si>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</si>
  <si>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</si>
  <si>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</si>
  <si>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</si>
  <si>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</si>
  <si>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</si>
  <si>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</si>
  <si>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</si>
  <si>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</si>
  <si>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</si>
  <si>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</si>
  <si>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</si>
  <si>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</si>
  <si>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</si>
  <si>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</si>
  <si>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</si>
  <si>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</si>
  <si>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</si>
  <si>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</si>
  <si>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</si>
  <si>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</si>
  <si>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</si>
  <si>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</si>
  <si>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</si>
  <si>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</si>
  <si>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</si>
  <si>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</si>
  <si>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</si>
  <si>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</si>
  <si>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</si>
  <si>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</si>
  <si>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</si>
  <si>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</si>
  <si>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</si>
  <si>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</si>
  <si>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</si>
  <si>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</si>
  <si>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</si>
  <si>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</si>
  <si>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</si>
  <si>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</si>
  <si>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</si>
  <si>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</si>
  <si>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</si>
  <si>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</si>
  <si>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</si>
  <si>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</si>
  <si>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</si>
  <si>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</si>
  <si>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</si>
  <si>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</si>
  <si>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</si>
  <si>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</si>
  <si>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</si>
  <si>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</si>
  <si>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</si>
  <si>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</si>
  <si>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</si>
  <si>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</si>
  <si>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</si>
  <si>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</si>
  <si>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</si>
  <si>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</si>
  <si>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</si>
  <si>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</si>
  <si>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</si>
  <si>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</si>
  <si>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</si>
  <si>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</si>
  <si>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</si>
  <si>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</si>
  <si>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</si>
  <si>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</si>
  <si>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</si>
  <si>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</si>
  <si>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</si>
  <si>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</si>
  <si>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</si>
  <si>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</si>
  <si>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</si>
  <si>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</si>
  <si>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</si>
  <si>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</si>
  <si>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</si>
  <si>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</si>
  <si>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</si>
  <si>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</si>
  <si>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</si>
  <si>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</si>
  <si>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</si>
  <si>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</si>
  <si>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</si>
  <si>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</si>
  <si>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</si>
  <si>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</si>
  <si>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</si>
  <si>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</si>
  <si>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</si>
  <si>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</si>
  <si>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</si>
  <si>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</si>
  <si>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</si>
  <si>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</si>
  <si>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</si>
  <si>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</si>
  <si>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</si>
  <si>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</si>
  <si>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</si>
  <si>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</si>
  <si>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</si>
  <si>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</si>
  <si>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</si>
  <si>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</si>
  <si>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</si>
  <si>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</si>
  <si>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</si>
  <si>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</si>
  <si>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</si>
  <si>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</si>
  <si>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</si>
  <si>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</si>
  <si>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</si>
  <si>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</si>
  <si>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</si>
  <si>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</si>
  <si>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</si>
  <si>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</si>
  <si>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</si>
  <si>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</si>
  <si>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</si>
  <si>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</si>
  <si>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</si>
  <si>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</si>
  <si>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</si>
  <si>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</si>
  <si>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</si>
  <si>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</si>
  <si>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</si>
  <si>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</si>
  <si>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</si>
  <si>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</si>
  <si>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</si>
  <si>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</si>
  <si>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</si>
  <si>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</si>
  <si>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</si>
  <si>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</si>
  <si>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</si>
  <si>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</si>
  <si>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</si>
  <si>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</si>
  <si>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</si>
  <si>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</si>
  <si>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</si>
  <si>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</si>
  <si>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</si>
  <si>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</si>
  <si>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</si>
  <si>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</si>
  <si>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</si>
  <si>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</si>
  <si>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</si>
  <si>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</si>
  <si>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</si>
  <si>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</si>
  <si>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</si>
  <si>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</si>
  <si>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</si>
  <si>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</si>
  <si>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</si>
  <si>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</si>
  <si>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</si>
  <si>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</si>
  <si>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</si>
  <si>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</si>
  <si>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</si>
  <si>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</si>
  <si>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</si>
  <si>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</si>
  <si>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</si>
  <si>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</si>
  <si>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</si>
  <si>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</si>
  <si>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</si>
  <si>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</si>
  <si>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</si>
  <si>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</si>
  <si>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</si>
  <si>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</si>
  <si>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</si>
  <si>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</si>
  <si>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</si>
  <si>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</si>
  <si>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</si>
  <si>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</si>
  <si>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</si>
  <si>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</si>
  <si>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</si>
  <si>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</si>
  <si>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</si>
  <si>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</si>
  <si>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</si>
  <si>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</si>
  <si>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</si>
  <si>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</si>
  <si>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</si>
  <si>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</si>
  <si>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</si>
  <si>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</si>
  <si>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</si>
  <si>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</si>
  <si>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</si>
  <si>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</si>
  <si>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</si>
  <si>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</si>
  <si>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</si>
  <si>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</si>
  <si>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</si>
  <si>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</si>
  <si>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</si>
  <si>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</si>
  <si>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</si>
  <si>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</si>
  <si>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</si>
  <si>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</si>
  <si>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</si>
  <si>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</si>
  <si>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</si>
  <si>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</si>
  <si>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</si>
  <si>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</si>
  <si>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</si>
  <si>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</si>
  <si>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</si>
  <si>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</si>
  <si>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</si>
  <si>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</si>
  <si>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</si>
  <si>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</si>
  <si>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</si>
  <si>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</si>
  <si>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</si>
  <si>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</si>
  <si>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</si>
  <si>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</si>
  <si>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</si>
  <si>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</si>
  <si>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</si>
  <si>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</si>
  <si>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</si>
  <si>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</si>
  <si>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</si>
  <si>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</si>
  <si>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</si>
  <si>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</si>
  <si>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</si>
  <si>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</si>
  <si>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</si>
  <si>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</si>
  <si>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</si>
  <si>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</si>
  <si>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</si>
  <si>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</si>
  <si>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</si>
  <si>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</si>
  <si>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</si>
  <si>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</si>
  <si>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</si>
  <si>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</si>
  <si>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</si>
  <si>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</si>
  <si>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</si>
  <si>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</si>
  <si>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</si>
  <si>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</si>
  <si>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</si>
  <si>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</si>
  <si>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</si>
  <si>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</si>
  <si>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</si>
  <si>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</si>
  <si>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</si>
  <si>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</si>
  <si>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</si>
  <si>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</si>
  <si>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</si>
  <si>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</si>
  <si>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</si>
  <si>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</si>
  <si>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</si>
  <si>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</si>
  <si>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</si>
  <si>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</si>
  <si>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</si>
  <si>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</si>
  <si>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</si>
  <si>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</si>
  <si>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</si>
  <si>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</si>
  <si>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</si>
  <si>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</si>
  <si>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</si>
  <si>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</si>
  <si>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</si>
  <si>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</si>
  <si>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</si>
  <si>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</si>
  <si>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</si>
  <si>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</si>
  <si>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</si>
  <si>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</si>
  <si>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</si>
  <si>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</si>
  <si>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</si>
  <si>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</si>
  <si>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</si>
  <si>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</si>
  <si>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</si>
  <si>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</si>
  <si>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</si>
  <si>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</si>
  <si>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</si>
  <si>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</si>
  <si>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</si>
  <si>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</si>
  <si>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</si>
  <si>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</si>
  <si>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</si>
  <si>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</si>
  <si>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</si>
  <si>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</si>
  <si>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</si>
  <si>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</si>
  <si>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</si>
  <si>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</si>
  <si>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</si>
  <si>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</si>
  <si>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</si>
  <si>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</si>
  <si>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</si>
  <si>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</si>
  <si>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</si>
  <si>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</si>
  <si>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</si>
  <si>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</si>
  <si>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</si>
  <si>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</si>
  <si>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</si>
  <si>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</si>
  <si>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</si>
  <si>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</si>
  <si>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</si>
  <si>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</si>
  <si>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</si>
  <si>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</si>
  <si>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</si>
  <si>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</si>
  <si>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</si>
  <si>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</si>
  <si>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</si>
  <si>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</si>
  <si>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</si>
  <si>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</si>
  <si>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</si>
  <si>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</si>
  <si>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</si>
  <si>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</si>
  <si>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</si>
  <si>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</si>
  <si>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</si>
  <si>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</si>
  <si>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</si>
  <si>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</si>
  <si>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</si>
  <si>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</si>
  <si>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</si>
  <si>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</si>
  <si>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</si>
  <si>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</si>
  <si>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</si>
  <si>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</si>
  <si>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</si>
  <si>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</si>
  <si>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</si>
  <si>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</si>
  <si>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</si>
  <si>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</si>
  <si>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</si>
  <si>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</si>
  <si>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</si>
  <si>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</si>
  <si>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</si>
  <si>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</si>
  <si>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</si>
  <si>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</si>
  <si>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</si>
  <si>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</si>
  <si>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</si>
  <si>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</si>
  <si>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</si>
  <si>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</si>
  <si>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</si>
  <si>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</si>
  <si>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</si>
  <si>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</si>
  <si>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</si>
  <si>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</si>
  <si>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</si>
  <si>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</si>
  <si>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</si>
  <si>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</si>
  <si>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</si>
  <si>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</si>
  <si>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</si>
  <si>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</si>
  <si>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</si>
  <si>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</si>
  <si>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</si>
  <si>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</si>
  <si>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</si>
  <si>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</si>
  <si>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</si>
  <si>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</si>
  <si>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</si>
  <si>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</si>
  <si>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</si>
  <si>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</si>
  <si>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</si>
  <si>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</si>
  <si>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</si>
  <si>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</si>
  <si>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</si>
  <si>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</si>
  <si>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</si>
  <si>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</si>
  <si>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</si>
  <si>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</si>
  <si>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</si>
  <si>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</si>
  <si>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</si>
  <si>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</si>
  <si>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</si>
  <si>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</si>
  <si>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</si>
  <si>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</si>
  <si>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</si>
  <si>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</si>
  <si>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</si>
  <si>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</si>
  <si>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</si>
  <si>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</si>
  <si>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</si>
  <si>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</si>
  <si>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</si>
  <si>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</si>
  <si>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</si>
  <si>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</si>
  <si>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</si>
  <si>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</si>
  <si>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</si>
  <si>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</si>
  <si>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</si>
  <si>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</si>
  <si>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</si>
  <si>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</si>
  <si>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</si>
  <si>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</si>
  <si>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</si>
  <si>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</si>
  <si>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</si>
  <si>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</si>
  <si>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</si>
  <si>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</si>
  <si>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</si>
  <si>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</si>
  <si>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</si>
  <si>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</si>
  <si>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</si>
  <si>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</si>
  <si>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</si>
  <si>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</si>
  <si>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</si>
  <si>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</si>
  <si>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</si>
  <si>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</si>
  <si>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</si>
  <si>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</si>
  <si>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</si>
  <si>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</si>
  <si>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</si>
  <si>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</si>
  <si>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</si>
  <si>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</si>
  <si>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</si>
  <si>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</si>
  <si>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</si>
  <si>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</si>
  <si>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</si>
  <si>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</si>
  <si>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</si>
  <si>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</si>
  <si>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</si>
  <si>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</si>
  <si>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</si>
  <si>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</si>
  <si>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</si>
  <si>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</si>
  <si>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</si>
  <si>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</si>
  <si>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</si>
  <si>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</si>
  <si>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</si>
  <si>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</si>
  <si>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</si>
  <si>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</si>
  <si>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</si>
  <si>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</si>
  <si>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</si>
  <si>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</si>
  <si>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</si>
  <si>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</si>
  <si>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</si>
  <si>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</si>
  <si>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</si>
  <si>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</si>
  <si>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</si>
  <si>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</si>
  <si>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</si>
  <si>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</si>
  <si>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</si>
  <si>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</si>
  <si>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</si>
  <si>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</si>
  <si>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</si>
  <si>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</si>
  <si>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</si>
  <si>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</si>
  <si>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</si>
  <si>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</si>
  <si>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</si>
  <si>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</si>
  <si>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</si>
  <si>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</si>
  <si>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</si>
  <si>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</si>
  <si>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</si>
  <si>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</si>
  <si>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</si>
  <si>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</si>
  <si>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</si>
  <si>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</si>
  <si>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</si>
  <si>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</si>
  <si>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</si>
  <si>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</si>
  <si>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</si>
  <si>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</si>
  <si>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</si>
  <si>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</si>
  <si>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</si>
  <si>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</si>
  <si>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</si>
  <si>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</si>
  <si>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</si>
  <si>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</si>
  <si>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</si>
  <si>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</si>
  <si>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</si>
  <si>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</si>
  <si>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</si>
  <si>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</si>
  <si>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</si>
  <si>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</si>
  <si>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</si>
  <si>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</si>
  <si>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</si>
  <si>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</si>
  <si>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</si>
  <si>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</si>
  <si>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</si>
  <si>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</si>
  <si>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</si>
  <si>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</si>
  <si>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</si>
  <si>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</si>
  <si>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</si>
  <si>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</si>
  <si>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</si>
  <si>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</si>
  <si>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</si>
  <si>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</si>
  <si>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</si>
  <si>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</si>
  <si>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</si>
  <si>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</si>
  <si>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</si>
  <si>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</si>
  <si>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</si>
  <si>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</si>
  <si>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</si>
  <si>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</si>
  <si>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</si>
  <si>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</si>
  <si>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</si>
  <si>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</si>
  <si>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</si>
  <si>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</si>
  <si>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</si>
  <si>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</si>
  <si>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</si>
  <si>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</si>
  <si>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</si>
  <si>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</si>
  <si>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</si>
  <si>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</si>
  <si>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</si>
  <si>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</si>
  <si>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</si>
  <si>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</si>
  <si>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</si>
  <si>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</si>
  <si>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</si>
  <si>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</si>
  <si>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</si>
  <si>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</si>
  <si>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</si>
  <si>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</si>
  <si>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</si>
  <si>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</si>
  <si>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</si>
  <si>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</si>
  <si>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</si>
  <si>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</si>
  <si>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</si>
  <si>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</si>
  <si>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</si>
  <si>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</si>
  <si>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</si>
  <si>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</si>
  <si>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</si>
  <si>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</si>
  <si>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</si>
  <si>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</si>
  <si>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</si>
  <si>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</si>
  <si>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</si>
  <si>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</si>
  <si>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</si>
  <si>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</si>
  <si>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</si>
  <si>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</si>
  <si>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</si>
  <si>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</si>
  <si>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</si>
  <si>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</si>
  <si>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</si>
  <si>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</si>
  <si>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</si>
  <si>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</si>
  <si>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</si>
  <si>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</si>
  <si>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</si>
  <si>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</si>
  <si>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</si>
  <si>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</si>
  <si>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</si>
  <si>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</si>
  <si>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</si>
  <si>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</si>
  <si>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</si>
  <si>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</si>
  <si>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</si>
  <si>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</si>
  <si>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</si>
  <si>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</si>
  <si>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</si>
  <si>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</si>
  <si>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</si>
  <si>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</si>
  <si>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</si>
  <si>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</si>
  <si>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</si>
  <si>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</si>
  <si>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</si>
  <si>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</si>
  <si>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</si>
  <si>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</si>
  <si>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</si>
  <si>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</si>
  <si>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</si>
  <si>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</si>
  <si>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</si>
  <si>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</si>
  <si>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</si>
  <si>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</si>
  <si>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</si>
  <si>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</si>
  <si>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</si>
  <si>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</si>
  <si>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</si>
  <si>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</si>
  <si>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</si>
  <si>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</si>
  <si>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</si>
  <si>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</si>
  <si>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</si>
  <si>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</si>
  <si>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</si>
  <si>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</si>
  <si>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</si>
  <si>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</si>
  <si>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</si>
  <si>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</si>
  <si>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</si>
  <si>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</si>
  <si>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</si>
  <si>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</si>
  <si>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</si>
  <si>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</si>
  <si>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</si>
  <si>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</si>
  <si>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</si>
  <si>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</si>
  <si>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</si>
  <si>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</si>
  <si>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</si>
  <si>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</si>
  <si>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</si>
  <si>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</si>
  <si>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</si>
  <si>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</si>
  <si>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</si>
  <si>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</si>
  <si>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</si>
  <si>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</si>
  <si>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</si>
  <si>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</si>
  <si>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</si>
  <si>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</si>
  <si>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</si>
  <si>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</si>
  <si>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</si>
  <si>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</si>
  <si>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</si>
  <si>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</si>
  <si>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</si>
  <si>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</si>
  <si>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</si>
  <si>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</si>
  <si>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</si>
  <si>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</si>
  <si>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</si>
  <si>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</si>
  <si>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</si>
  <si>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</si>
  <si>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</si>
  <si>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</si>
  <si>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</si>
  <si>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</si>
  <si>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</si>
  <si>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</si>
  <si>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</si>
  <si>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</si>
  <si>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</si>
  <si>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</si>
  <si>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</si>
  <si>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</si>
  <si>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</si>
  <si>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</si>
  <si>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</si>
  <si>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</si>
  <si>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</si>
  <si>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</si>
  <si>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</si>
  <si>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</si>
  <si>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</si>
  <si>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</si>
  <si>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</si>
  <si>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</si>
  <si>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</si>
  <si>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</si>
  <si>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</si>
  <si>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</si>
  <si>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</si>
  <si>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</si>
  <si>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</si>
  <si>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</si>
  <si>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</si>
  <si>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</si>
  <si>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</si>
  <si>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</si>
  <si>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</si>
  <si>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</si>
  <si>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</si>
  <si>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</si>
  <si>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</si>
  <si>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</si>
  <si>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</si>
  <si>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</si>
  <si>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</si>
  <si>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</si>
  <si>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</si>
  <si>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</si>
  <si>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</si>
  <si>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</si>
  <si>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</si>
  <si>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</si>
  <si>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</si>
  <si>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</si>
  <si>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</si>
  <si>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</si>
  <si>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</si>
  <si>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</si>
  <si>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</si>
  <si>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</si>
  <si>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</si>
  <si>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</si>
  <si>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</si>
  <si>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</si>
  <si>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</si>
  <si>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</si>
  <si>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</si>
  <si>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</si>
  <si>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</si>
  <si>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</si>
  <si>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</si>
  <si>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</si>
  <si>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</si>
  <si>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</si>
  <si>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</si>
  <si>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</si>
  <si>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</si>
  <si>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</si>
  <si>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</si>
  <si>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</si>
  <si>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</si>
  <si>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</si>
  <si>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</si>
  <si>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</si>
  <si>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</si>
  <si>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</si>
  <si>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</si>
  <si>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</si>
  <si>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</si>
  <si>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</si>
  <si>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</si>
  <si>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</si>
  <si>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</si>
  <si>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</si>
  <si>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</si>
  <si>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</si>
  <si>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</si>
  <si>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</si>
  <si>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</si>
  <si>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</si>
  <si>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</si>
  <si>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</si>
  <si>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</si>
  <si>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</si>
  <si>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</si>
  <si>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</si>
  <si>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</si>
  <si>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</si>
  <si>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</si>
  <si>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</si>
  <si>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</si>
  <si>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</si>
  <si>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</si>
  <si>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</si>
  <si>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</si>
  <si>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</si>
  <si>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</si>
  <si>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</si>
  <si>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</si>
  <si>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</si>
  <si>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</si>
  <si>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</si>
  <si>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</si>
  <si>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</si>
  <si>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</si>
  <si>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</si>
  <si>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</si>
  <si>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</si>
  <si>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</si>
  <si>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</si>
  <si>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</si>
  <si>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</si>
  <si>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</si>
  <si>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</si>
  <si>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</si>
  <si>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</si>
  <si>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</si>
  <si>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</si>
  <si>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</si>
  <si>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</si>
  <si>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</si>
  <si>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</si>
  <si>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</si>
  <si>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</si>
  <si>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</si>
  <si>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</si>
  <si>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</si>
  <si>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</si>
  <si>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</si>
  <si>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</si>
  <si>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</si>
  <si>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</si>
  <si>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</si>
  <si>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</si>
  <si>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</si>
  <si>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</si>
  <si>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</si>
  <si>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</si>
  <si>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</si>
  <si>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</si>
  <si>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</si>
  <si>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</si>
  <si>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</si>
  <si>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</si>
  <si>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</si>
  <si>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</si>
  <si>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</si>
  <si>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</si>
  <si>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</si>
  <si>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</si>
  <si>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</si>
  <si>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</si>
  <si>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</si>
  <si>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</si>
  <si>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</si>
  <si>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</si>
  <si>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</si>
  <si>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</si>
  <si>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</si>
  <si>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</si>
  <si>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</si>
  <si>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</si>
  <si>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</si>
  <si>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</si>
  <si>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</si>
  <si>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</si>
  <si>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</si>
  <si>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</si>
  <si>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</si>
  <si>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</si>
  <si>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</si>
  <si>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</si>
  <si>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</si>
  <si>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</si>
  <si>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</si>
  <si>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</si>
  <si>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</si>
  <si>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</si>
  <si>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</si>
  <si>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</si>
  <si>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</si>
  <si>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</si>
  <si>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</si>
  <si>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</si>
  <si>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</si>
  <si>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</si>
  <si>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</si>
  <si>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</si>
  <si>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</si>
  <si>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</si>
  <si>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</si>
  <si>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</si>
  <si>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</si>
  <si>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</si>
  <si>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</si>
  <si>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</si>
  <si>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</si>
  <si>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</si>
  <si>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</si>
  <si>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</si>
  <si>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</si>
  <si>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</si>
  <si>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</si>
  <si>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</si>
  <si>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</si>
  <si>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</si>
  <si>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</si>
  <si>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</si>
  <si>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</si>
  <si>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</si>
  <si>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</si>
  <si>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</si>
  <si>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</si>
  <si>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</si>
  <si>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</si>
  <si>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</si>
  <si>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</si>
  <si>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</si>
  <si>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</si>
  <si>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</si>
  <si>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</si>
  <si>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</si>
  <si>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</si>
  <si>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</si>
  <si>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</si>
  <si>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</si>
  <si>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</si>
  <si>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</si>
  <si>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</si>
  <si>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</si>
  <si>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</si>
  <si>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</si>
  <si>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</si>
  <si>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</si>
  <si>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</si>
  <si>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</si>
  <si>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</si>
  <si>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</si>
  <si>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</si>
  <si>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</si>
  <si>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</si>
  <si>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</si>
  <si>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</si>
  <si>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</si>
  <si>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</si>
  <si>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</si>
  <si>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</si>
  <si>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</si>
  <si>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</si>
  <si>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</si>
  <si>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</si>
  <si>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</si>
  <si>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</si>
  <si>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</si>
  <si>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</si>
  <si>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</si>
  <si>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</si>
  <si>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</si>
  <si>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</si>
  <si>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</si>
  <si>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</si>
  <si>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</si>
  <si>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</si>
  <si>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</si>
  <si>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</si>
  <si>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</si>
  <si>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</si>
  <si>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</si>
  <si>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</si>
  <si>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</si>
  <si>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</si>
  <si>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</si>
  <si>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</si>
  <si>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</si>
  <si>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</si>
  <si>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</si>
  <si>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</si>
  <si>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</si>
  <si>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</si>
  <si>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</si>
  <si>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</si>
  <si>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</si>
  <si>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</si>
  <si>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</si>
  <si>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</si>
  <si>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</si>
  <si>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</si>
  <si>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</si>
  <si>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</si>
  <si>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</si>
  <si>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</si>
  <si>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</si>
  <si>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</si>
  <si>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</si>
  <si>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</si>
  <si>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</si>
  <si>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</si>
  <si>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</si>
  <si>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</si>
  <si>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</si>
  <si>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</si>
  <si>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</si>
  <si>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</si>
  <si>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</si>
  <si>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</si>
  <si>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</si>
  <si>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</si>
  <si>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</si>
  <si>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</si>
  <si>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</si>
  <si>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</si>
  <si>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</si>
  <si>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</si>
  <si>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</si>
  <si>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</si>
  <si>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</si>
  <si>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</si>
  <si>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</si>
  <si>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</si>
  <si>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</si>
  <si>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</si>
  <si>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</si>
  <si>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</si>
  <si>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</si>
  <si>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</si>
  <si>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</si>
  <si>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</si>
  <si>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</si>
  <si>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</si>
  <si>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</si>
  <si>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</si>
  <si>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</si>
  <si>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</si>
  <si>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</si>
  <si>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</si>
  <si>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</si>
  <si>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</si>
  <si>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</si>
  <si>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</si>
  <si>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</si>
  <si>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</si>
  <si>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</si>
  <si>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</si>
  <si>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</si>
  <si>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</si>
  <si>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</si>
  <si>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</si>
  <si>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</si>
  <si>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</si>
  <si>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</si>
  <si>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</si>
  <si>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</si>
  <si>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</si>
  <si>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</si>
  <si>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</si>
  <si>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</si>
  <si>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</si>
  <si>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</si>
  <si>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</si>
  <si>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</si>
  <si>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</si>
  <si>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</si>
  <si>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</si>
  <si>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</si>
  <si>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</si>
  <si>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</si>
  <si>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</si>
  <si>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</si>
  <si>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</si>
  <si>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</si>
  <si>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</si>
  <si>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</si>
  <si>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</si>
  <si>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</si>
  <si>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</si>
  <si>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</si>
  <si>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</si>
  <si>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</si>
  <si>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</si>
  <si>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</si>
  <si>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</si>
  <si>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</si>
  <si>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</si>
  <si>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</si>
  <si>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</si>
  <si>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</si>
  <si>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</si>
  <si>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</si>
  <si>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</si>
  <si>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</si>
  <si>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</si>
  <si>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</si>
  <si>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</si>
  <si>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</si>
  <si>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</si>
  <si>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</si>
  <si>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</si>
  <si>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</si>
  <si>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</si>
  <si>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</si>
  <si>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</si>
  <si>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</si>
  <si>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</si>
  <si>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</si>
  <si>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</si>
  <si>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</si>
  <si>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</si>
  <si>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</si>
  <si>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</si>
  <si>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</si>
  <si>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</si>
  <si>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</si>
  <si>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</si>
  <si>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</si>
  <si>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</si>
  <si>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</si>
  <si>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</si>
  <si>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</si>
  <si>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</si>
  <si>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</si>
  <si>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</si>
  <si>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</si>
  <si>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</si>
  <si>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</si>
  <si>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</si>
  <si>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</si>
  <si>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</si>
  <si>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</si>
  <si>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</si>
  <si>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</si>
  <si>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</si>
  <si>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</si>
  <si>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</si>
  <si>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</si>
  <si>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</si>
  <si>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</si>
  <si>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</si>
  <si>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</si>
  <si>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</si>
  <si>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</si>
  <si>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</si>
  <si>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</si>
  <si>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</si>
  <si>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</si>
  <si>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</si>
  <si>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</si>
  <si>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</si>
  <si>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</si>
  <si>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</si>
  <si>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</si>
  <si>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</si>
  <si>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</si>
  <si>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</si>
  <si>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</si>
  <si>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</si>
  <si>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</si>
  <si>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</si>
  <si>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</si>
  <si>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</si>
  <si>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</si>
  <si>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</si>
  <si>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</si>
  <si>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</si>
  <si>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</si>
  <si>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</si>
  <si>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</si>
  <si>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</si>
  <si>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</si>
  <si>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</si>
  <si>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</si>
  <si>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</si>
  <si>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</si>
  <si>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</si>
  <si>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</si>
  <si>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</si>
  <si>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</si>
  <si>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</si>
  <si>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</si>
  <si>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</si>
  <si>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</si>
  <si>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</si>
  <si>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</si>
  <si>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</si>
  <si>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</si>
  <si>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</si>
  <si>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</si>
  <si>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</si>
  <si>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</si>
  <si>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</si>
  <si>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</si>
  <si>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</si>
  <si>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</si>
  <si>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</si>
  <si>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</si>
  <si>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</si>
  <si>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</si>
  <si>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</si>
  <si>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</si>
  <si>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</si>
  <si>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</si>
  <si>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</si>
  <si>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</si>
  <si>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</si>
  <si>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</si>
  <si>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</si>
  <si>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</si>
  <si>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</si>
  <si>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</si>
  <si>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</si>
  <si>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</si>
  <si>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</si>
  <si>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</si>
  <si>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</si>
  <si>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</si>
  <si>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</si>
  <si>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</si>
  <si>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</si>
  <si>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</si>
  <si>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</si>
  <si>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</si>
  <si>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</si>
  <si>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</si>
  <si>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</si>
  <si>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</si>
  <si>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</si>
  <si>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</si>
  <si>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</si>
  <si>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</si>
  <si>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</si>
  <si>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</si>
  <si>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</si>
  <si>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</si>
  <si>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</si>
  <si>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</si>
  <si>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</si>
  <si>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</si>
  <si>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</si>
  <si>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</si>
  <si>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</si>
  <si>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</si>
  <si>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</si>
  <si>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</si>
  <si>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</si>
  <si>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</si>
  <si>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</si>
  <si>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</si>
  <si>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</si>
  <si>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</si>
  <si>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</si>
  <si>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</si>
  <si>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</si>
  <si>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</si>
  <si>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</si>
  <si>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</si>
  <si>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</si>
  <si>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</si>
  <si>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</si>
  <si>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</si>
  <si>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</si>
  <si>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</si>
  <si>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</si>
  <si>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</si>
  <si>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</si>
  <si>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</si>
  <si>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</si>
  <si>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</si>
  <si>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</si>
  <si>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</si>
  <si>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</si>
  <si>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</si>
  <si>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</si>
  <si>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</si>
  <si>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</si>
  <si>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</si>
  <si>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</si>
  <si>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</si>
  <si>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</si>
  <si>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</si>
  <si>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</si>
  <si>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</si>
  <si>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</si>
  <si>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</si>
  <si>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</si>
  <si>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</si>
  <si>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</si>
  <si>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</si>
  <si>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</si>
  <si>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</si>
  <si>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</si>
  <si>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</si>
  <si>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</si>
  <si>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</si>
  <si>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</si>
  <si>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</si>
  <si>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</si>
  <si>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</si>
  <si>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</si>
  <si>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</si>
  <si>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</si>
  <si>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</si>
  <si>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</si>
  <si>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</si>
  <si>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</si>
  <si>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</si>
  <si>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</si>
  <si>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</si>
  <si>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</si>
  <si>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</si>
  <si>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</si>
  <si>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</si>
  <si>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</si>
  <si>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</si>
  <si>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</si>
  <si>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</si>
  <si>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</si>
  <si>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</si>
  <si>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</si>
  <si>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</si>
  <si>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</si>
  <si>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</si>
  <si>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</si>
  <si>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</si>
  <si>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</si>
  <si>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</si>
  <si>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</si>
  <si>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</si>
  <si>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</si>
  <si>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</si>
  <si>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</si>
  <si>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</si>
  <si>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</si>
  <si>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</si>
  <si>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</si>
  <si>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</si>
  <si>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</si>
  <si>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</si>
  <si>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</si>
  <si>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</si>
  <si>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</si>
  <si>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</si>
  <si>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</si>
  <si>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</si>
  <si>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</si>
  <si>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</si>
  <si>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</si>
  <si>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</si>
  <si>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</si>
  <si>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</si>
  <si>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</si>
  <si>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</si>
  <si>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</si>
  <si>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</si>
  <si>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</si>
  <si>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</si>
  <si>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</si>
  <si>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</si>
  <si>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</si>
  <si>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</si>
  <si>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</si>
  <si>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</si>
  <si>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</si>
  <si>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</si>
  <si>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</si>
  <si>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</si>
  <si>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</si>
  <si>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</si>
  <si>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</si>
  <si>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</si>
  <si>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</si>
  <si>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</si>
  <si>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</si>
  <si>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</si>
  <si>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</si>
  <si>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</si>
  <si>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</si>
  <si>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</si>
  <si>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</si>
  <si>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</si>
  <si>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</si>
  <si>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</si>
  <si>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</si>
  <si>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</si>
  <si>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</si>
  <si>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</si>
  <si>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</si>
  <si>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</si>
  <si>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</si>
  <si>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</si>
  <si>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</si>
  <si>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</si>
  <si>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</si>
  <si>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</si>
  <si>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</si>
  <si>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</si>
  <si>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</si>
  <si>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</si>
  <si>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</si>
  <si>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</si>
  <si>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</si>
  <si>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</si>
  <si>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</si>
  <si>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</si>
  <si>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</si>
  <si>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</si>
  <si>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</si>
  <si>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</si>
  <si>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</si>
  <si>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</si>
  <si>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</si>
  <si>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</si>
  <si>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</si>
  <si>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</si>
  <si>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</si>
  <si>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</si>
  <si>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</si>
  <si>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</si>
  <si>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</si>
  <si>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</si>
  <si>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</si>
  <si>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</si>
  <si>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</si>
  <si>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</si>
  <si>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</si>
  <si>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</si>
  <si>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</si>
  <si>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</si>
  <si>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</si>
  <si>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</si>
  <si>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</si>
  <si>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</si>
  <si>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</si>
  <si>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</si>
  <si>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</si>
  <si>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</si>
  <si>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</si>
  <si>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</si>
  <si>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</si>
  <si>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</si>
  <si>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</si>
  <si>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</si>
  <si>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</si>
  <si>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</si>
  <si>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</si>
  <si>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</si>
  <si>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</si>
  <si>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</si>
  <si>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</si>
  <si>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</si>
  <si>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</si>
  <si>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</si>
  <si>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</si>
  <si>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</si>
  <si>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</si>
  <si>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</si>
  <si>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</si>
  <si>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</si>
  <si>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</si>
  <si>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</si>
  <si>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</si>
  <si>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</si>
  <si>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</si>
  <si>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</si>
  <si>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</si>
  <si>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</si>
  <si>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</si>
  <si>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</si>
  <si>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</si>
  <si>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</si>
  <si>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</si>
  <si>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</si>
  <si>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</si>
  <si>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</si>
  <si>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</si>
  <si>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</si>
  <si>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</si>
  <si>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</si>
  <si>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</si>
  <si>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</si>
  <si>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</si>
  <si>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</si>
  <si>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</si>
  <si>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</si>
  <si>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</si>
  <si>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</si>
  <si>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</si>
  <si>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</si>
  <si>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</si>
  <si>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</si>
  <si>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</si>
  <si>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</si>
  <si>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</si>
  <si>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</si>
  <si>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</si>
  <si>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</si>
  <si>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</si>
  <si>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</si>
  <si>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</si>
  <si>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</si>
  <si>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</si>
  <si>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</si>
  <si>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</si>
  <si>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</si>
  <si>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</si>
  <si>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</si>
  <si>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</si>
  <si>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</si>
  <si>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</si>
  <si>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</si>
  <si>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</si>
  <si>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</si>
  <si>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</si>
  <si>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</si>
  <si>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</si>
  <si>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</si>
  <si>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</si>
  <si>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</si>
  <si>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</si>
  <si>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</si>
  <si>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</si>
  <si>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</si>
  <si>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</si>
  <si>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</si>
  <si>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</si>
  <si>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</si>
  <si>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</si>
  <si>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</si>
  <si>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</si>
  <si>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</si>
  <si>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</si>
  <si>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</si>
  <si>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</si>
  <si>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</si>
  <si>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</si>
  <si>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</si>
  <si>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</si>
  <si>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</si>
  <si>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</si>
  <si>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</si>
  <si>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</si>
  <si>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</si>
  <si>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</si>
  <si>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</si>
  <si>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</si>
  <si>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</si>
  <si>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</si>
  <si>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</si>
  <si>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</si>
  <si>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</si>
  <si>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</si>
  <si>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</si>
  <si>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</si>
  <si>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</si>
  <si>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</si>
  <si>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</si>
  <si>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</si>
  <si>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</si>
  <si>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</si>
  <si>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</si>
  <si>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</si>
  <si>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</si>
  <si>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</si>
  <si>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</si>
  <si>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</si>
  <si>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</si>
  <si>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</si>
  <si>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</si>
  <si>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</si>
  <si>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</si>
  <si>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</si>
  <si>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</si>
  <si>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</si>
  <si>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</si>
  <si>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</si>
  <si>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</si>
  <si>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</si>
  <si>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</si>
  <si>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</si>
  <si>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</si>
  <si>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</si>
  <si>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</si>
  <si>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</si>
  <si>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</si>
  <si>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</si>
  <si>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</si>
  <si>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</si>
  <si>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</si>
  <si>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</si>
  <si>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</si>
  <si>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</si>
  <si>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</si>
  <si>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</si>
  <si>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</si>
  <si>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</si>
  <si>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</si>
  <si>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</si>
  <si>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</si>
  <si>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</si>
  <si>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</si>
  <si>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</si>
  <si>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</si>
  <si>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</si>
  <si>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</si>
  <si>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</si>
  <si>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</si>
  <si>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</si>
  <si>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</si>
  <si>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</si>
  <si>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</si>
  <si>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</si>
  <si>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</si>
  <si>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</si>
  <si>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</si>
  <si>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</si>
  <si>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</si>
  <si>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</si>
  <si>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</si>
  <si>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</si>
  <si>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</si>
  <si>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</si>
  <si>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</si>
  <si>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</si>
  <si>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</si>
  <si>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</si>
  <si>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</si>
  <si>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</si>
  <si>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</si>
  <si>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</si>
  <si>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</si>
  <si>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</si>
  <si>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</si>
  <si>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</si>
  <si>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</si>
  <si>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</si>
  <si>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</si>
  <si>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</si>
  <si>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</si>
  <si>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</si>
  <si>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</si>
  <si>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</si>
  <si>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</si>
  <si>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</si>
  <si>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</si>
  <si>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</si>
  <si>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</si>
  <si>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</si>
  <si>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</si>
  <si>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</si>
  <si>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</si>
  <si>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</si>
  <si>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</si>
  <si>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</si>
  <si>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</si>
  <si>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</si>
  <si>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</si>
  <si>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</si>
  <si>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</si>
  <si>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</si>
  <si>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</si>
  <si>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</si>
  <si>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</si>
  <si>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</si>
  <si>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</si>
  <si>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</si>
  <si>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</si>
  <si>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</si>
  <si>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</si>
  <si>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</si>
  <si>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</si>
  <si>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</si>
  <si>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</si>
  <si>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</si>
  <si>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</si>
  <si>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</si>
  <si>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</si>
  <si>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</si>
  <si>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</si>
  <si>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</si>
  <si>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</si>
  <si>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</si>
  <si>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</si>
  <si>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</si>
  <si>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</si>
  <si>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</si>
  <si>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</si>
  <si>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</si>
  <si>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</si>
  <si>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</si>
  <si>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</si>
  <si>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</si>
  <si>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</si>
  <si>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</si>
  <si>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</si>
  <si>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</si>
  <si>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</si>
  <si>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</si>
  <si>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</si>
  <si>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</si>
  <si>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</si>
  <si>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</si>
  <si>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</si>
  <si>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</si>
  <si>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</si>
  <si>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</si>
  <si>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</si>
  <si>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</si>
  <si>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</si>
  <si>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</si>
  <si>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</si>
  <si>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</si>
  <si>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</si>
  <si>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</si>
  <si>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</si>
  <si>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</si>
  <si>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</si>
  <si>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</si>
  <si>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</si>
  <si>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</si>
  <si>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</si>
  <si>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</si>
  <si>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</si>
  <si>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</si>
  <si>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</si>
  <si>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</si>
  <si>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</si>
  <si>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</si>
  <si>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</si>
  <si>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</si>
  <si>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</si>
  <si>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</si>
  <si>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</si>
  <si>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</si>
  <si>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</si>
  <si>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</si>
  <si>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</si>
  <si>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</si>
  <si>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</si>
  <si>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</si>
  <si>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</si>
  <si>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</si>
  <si>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</si>
  <si>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</si>
  <si>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</si>
  <si>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</si>
  <si>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</si>
  <si>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</si>
  <si>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</si>
  <si>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</si>
  <si>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</si>
  <si>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</si>
  <si>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</si>
  <si>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</si>
  <si>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</si>
  <si>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</si>
  <si>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</si>
  <si>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</si>
  <si>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</si>
  <si>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</si>
  <si>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</si>
  <si>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</si>
  <si>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</si>
  <si>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</si>
  <si>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</si>
  <si>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</si>
  <si>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</si>
  <si>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</si>
  <si>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</si>
  <si>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</si>
  <si>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</si>
  <si>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</si>
  <si>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</si>
  <si>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</si>
  <si>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</si>
  <si>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</si>
  <si>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</si>
  <si>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</si>
  <si>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</si>
  <si>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</si>
  <si>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</si>
  <si>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</si>
  <si>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</si>
  <si>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</si>
  <si>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</si>
  <si>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</si>
  <si>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</si>
  <si>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</si>
  <si>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</si>
  <si>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</si>
  <si>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</si>
  <si>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</si>
  <si>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</si>
  <si>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</si>
  <si>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</si>
  <si>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</si>
  <si>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</si>
  <si>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</si>
  <si>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</si>
  <si>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</si>
  <si>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</si>
  <si>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</si>
  <si>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</si>
  <si>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</si>
  <si>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</si>
  <si>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</si>
  <si>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</si>
  <si>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</si>
  <si>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</si>
  <si>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</si>
  <si>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</si>
  <si>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</si>
  <si>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</si>
  <si>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</si>
  <si>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</si>
  <si>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</si>
  <si>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</si>
  <si>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</si>
  <si>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</si>
  <si>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</si>
  <si>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</si>
  <si>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</si>
  <si>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</si>
  <si>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</si>
  <si>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</si>
  <si>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</si>
  <si>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</si>
  <si>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</si>
  <si>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</si>
  <si>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</si>
  <si>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</si>
  <si>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</si>
  <si>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</si>
  <si>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</si>
  <si>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</si>
  <si>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</si>
  <si>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</si>
  <si>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</si>
  <si>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</si>
  <si>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</si>
  <si>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</si>
  <si>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</si>
  <si>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</si>
  <si>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</si>
  <si>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</si>
  <si>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</si>
  <si>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</si>
  <si>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</si>
  <si>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</si>
  <si>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</si>
  <si>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</si>
  <si>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</si>
  <si>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</si>
  <si>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</si>
  <si>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</si>
  <si>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</si>
  <si>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</si>
  <si>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</si>
  <si>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</si>
  <si>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</si>
  <si>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</si>
  <si>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</si>
  <si>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</si>
  <si>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</si>
  <si>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</si>
  <si>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</si>
  <si>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</si>
  <si>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</si>
  <si>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</si>
  <si>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</si>
  <si>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</si>
  <si>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</si>
  <si>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</si>
  <si>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</si>
  <si>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</si>
  <si>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</si>
  <si>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</si>
  <si>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</si>
  <si>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</si>
  <si>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</si>
  <si>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</si>
  <si>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</si>
  <si>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</si>
  <si>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</si>
  <si>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</si>
  <si>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</si>
  <si>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</si>
  <si>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</si>
  <si>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</si>
  <si>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</si>
  <si>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</si>
  <si>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</si>
  <si>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</si>
  <si>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</si>
  <si>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</si>
  <si>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</si>
  <si>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</si>
  <si>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</si>
  <si>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</si>
  <si>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</si>
  <si>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</si>
  <si>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</si>
  <si>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</si>
  <si>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</si>
  <si>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</si>
  <si>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</si>
  <si>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</si>
  <si>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</si>
  <si>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</si>
  <si>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</si>
  <si>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</si>
  <si>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</si>
  <si>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</si>
  <si>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</si>
  <si>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</si>
  <si>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</si>
  <si>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</si>
  <si>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</si>
  <si>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</si>
  <si>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</si>
  <si>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</si>
  <si>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</si>
  <si>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</si>
  <si>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</si>
  <si>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</si>
  <si>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</si>
  <si>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</si>
  <si>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</si>
  <si>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</si>
  <si>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</si>
  <si>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</si>
  <si>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</si>
  <si>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</si>
  <si>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</si>
  <si>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</si>
  <si>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</si>
  <si>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</si>
  <si>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</si>
  <si>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</si>
  <si>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</si>
  <si>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</si>
  <si>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</si>
  <si>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</si>
  <si>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</si>
  <si>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</si>
  <si>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</si>
  <si>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</si>
  <si>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</si>
  <si>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</si>
  <si>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</si>
  <si>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</si>
  <si>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</si>
  <si>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</si>
  <si>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</si>
  <si>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</si>
  <si>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</si>
  <si>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</si>
  <si>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</si>
  <si>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</si>
  <si>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</si>
  <si>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</si>
  <si>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</si>
  <si>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</si>
  <si>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</si>
  <si>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</si>
  <si>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</si>
  <si>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</si>
  <si>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</si>
  <si>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</si>
  <si>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</si>
  <si>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</si>
  <si>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</si>
  <si>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</si>
  <si>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</si>
  <si>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</si>
  <si>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</si>
  <si>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</si>
  <si>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</si>
  <si>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</si>
  <si>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</si>
  <si>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</si>
  <si>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</si>
  <si>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</si>
  <si>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</si>
  <si>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</si>
  <si>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</si>
  <si>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</si>
  <si>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</si>
  <si>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</si>
  <si>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</si>
  <si>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</si>
  <si>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</si>
  <si>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</si>
  <si>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</si>
  <si>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</si>
  <si>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</si>
  <si>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</si>
  <si>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</si>
  <si>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</si>
  <si>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</si>
  <si>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</si>
  <si>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</si>
  <si>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</si>
  <si>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</si>
  <si>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</si>
  <si>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</si>
  <si>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</si>
  <si>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</si>
  <si>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</si>
  <si>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</si>
  <si>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</si>
  <si>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</si>
  <si>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</si>
  <si>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</si>
  <si>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</si>
  <si>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</si>
  <si>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</si>
  <si>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</si>
  <si>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</si>
  <si>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</si>
  <si>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</si>
  <si>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</si>
  <si>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</si>
  <si>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</si>
  <si>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</si>
  <si>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</si>
  <si>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</si>
  <si>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</si>
  <si>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</si>
  <si>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</si>
  <si>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</si>
  <si>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</si>
  <si>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</si>
  <si>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</si>
  <si>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</si>
  <si>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</si>
  <si>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</si>
  <si>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</si>
  <si>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</si>
  <si>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</si>
  <si>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</si>
  <si>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</si>
  <si>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</si>
  <si>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</si>
  <si>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</si>
  <si>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</si>
  <si>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</si>
  <si>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</si>
  <si>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</si>
  <si>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</si>
  <si>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</si>
  <si>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</si>
  <si>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</si>
  <si>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</si>
  <si>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</si>
  <si>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</si>
  <si>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</si>
  <si>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</si>
  <si>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</si>
  <si>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</si>
  <si>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</si>
  <si>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</si>
  <si>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</si>
  <si>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</si>
  <si>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</si>
  <si>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</si>
  <si>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</si>
  <si>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</si>
  <si>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</si>
  <si>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</si>
  <si>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</si>
  <si>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</si>
  <si>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</si>
  <si>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</si>
  <si>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</si>
  <si>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</si>
  <si>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</si>
  <si>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</si>
  <si>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</si>
  <si>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</si>
  <si>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</si>
  <si>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</si>
  <si>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</si>
  <si>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</si>
  <si>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</si>
  <si>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</si>
  <si>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</si>
  <si>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</si>
  <si>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</si>
  <si>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</si>
  <si>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</si>
  <si>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</si>
  <si>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</si>
  <si>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</si>
  <si>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</si>
  <si>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</si>
  <si>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</si>
  <si>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</si>
  <si>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</si>
  <si>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</si>
  <si>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</si>
  <si>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</si>
  <si>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</si>
  <si>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</si>
  <si>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</si>
  <si>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</si>
  <si>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</si>
  <si>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</si>
  <si>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</si>
  <si>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</si>
  <si>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</si>
  <si>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</si>
  <si>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</si>
  <si>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</si>
  <si>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</si>
  <si>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</si>
  <si>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</si>
  <si>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</si>
  <si>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</si>
  <si>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</si>
  <si>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</si>
  <si>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</si>
  <si>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</si>
  <si>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</si>
  <si>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</si>
  <si>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</si>
  <si>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</si>
  <si>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</si>
  <si>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</si>
  <si>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</si>
  <si>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</si>
  <si>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</si>
  <si>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</si>
  <si>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</si>
  <si>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</si>
  <si>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</si>
  <si>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</si>
  <si>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</si>
  <si>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</si>
  <si>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</si>
  <si>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</si>
  <si>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</si>
  <si>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</si>
  <si>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</si>
  <si>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</si>
  <si>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</si>
  <si>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</si>
  <si>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</si>
  <si>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</si>
  <si>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</si>
  <si>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</si>
  <si>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</si>
  <si>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</si>
  <si>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</si>
  <si>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</si>
  <si>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</si>
  <si>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</si>
  <si>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</si>
  <si>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</si>
  <si>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</si>
  <si>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</si>
  <si>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</si>
  <si>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</si>
  <si>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</si>
  <si>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</si>
  <si>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</si>
  <si>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</si>
  <si>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</si>
  <si>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</si>
  <si>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</si>
  <si>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</si>
  <si>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</si>
  <si>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</si>
  <si>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</si>
  <si>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</si>
  <si>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</si>
  <si>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</si>
  <si>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</si>
  <si>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</si>
  <si>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</si>
  <si>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</si>
  <si>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</si>
  <si>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</si>
  <si>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</si>
  <si>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</si>
  <si>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</si>
  <si>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</si>
  <si>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</si>
  <si>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</si>
  <si>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</si>
  <si>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</si>
  <si>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</si>
  <si>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</si>
  <si>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</si>
  <si>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</si>
  <si>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</si>
  <si>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</si>
  <si>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</si>
  <si>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</si>
  <si>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</si>
  <si>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</si>
  <si>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</si>
  <si>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</si>
  <si>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</si>
  <si>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</si>
  <si>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</si>
  <si>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</si>
  <si>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</si>
  <si>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</si>
  <si>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</si>
  <si>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</si>
  <si>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</si>
  <si>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</si>
  <si>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</si>
  <si>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</si>
  <si>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</si>
  <si>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</si>
  <si>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</si>
  <si>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</si>
  <si>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</si>
  <si>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</si>
  <si>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</si>
  <si>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</si>
  <si>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</si>
  <si>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</si>
  <si>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</si>
  <si>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</si>
  <si>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</si>
  <si>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</si>
  <si>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</si>
  <si>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</si>
  <si>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</si>
  <si>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</si>
  <si>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</si>
  <si>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</si>
  <si>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</si>
  <si>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</si>
  <si>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</si>
  <si>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</si>
  <si>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</si>
  <si>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</si>
  <si>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</si>
  <si>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</si>
  <si>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</si>
  <si>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</si>
  <si>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</si>
  <si>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</si>
  <si>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</si>
  <si>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</si>
  <si>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</si>
  <si>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</si>
  <si>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</si>
  <si>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</si>
  <si>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</si>
  <si>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</si>
  <si>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</si>
  <si>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</si>
  <si>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</si>
  <si>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</si>
  <si>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</si>
  <si>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</si>
  <si>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</si>
  <si>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</si>
  <si>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</si>
  <si>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</si>
  <si>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</si>
  <si>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</si>
  <si>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</si>
  <si>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</si>
  <si>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</si>
  <si>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</si>
  <si>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</si>
  <si>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</si>
  <si>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</si>
  <si>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</si>
  <si>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</si>
  <si>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</si>
  <si>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</si>
  <si>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</si>
  <si>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</si>
  <si>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</si>
  <si>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</si>
  <si>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</si>
  <si>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</si>
  <si>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</si>
  <si>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</si>
  <si>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</si>
  <si>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</si>
  <si>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</si>
  <si>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</si>
  <si>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</si>
  <si>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</si>
  <si>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</si>
  <si>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</si>
  <si>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</si>
  <si>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</si>
  <si>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</si>
  <si>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</si>
  <si>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</si>
  <si>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</si>
  <si>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</si>
  <si>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</si>
  <si>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</si>
  <si>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</si>
  <si>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</si>
  <si>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</si>
  <si>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</si>
  <si>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</si>
  <si>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</si>
  <si>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</si>
  <si>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</si>
  <si>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</si>
  <si>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</si>
  <si>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</si>
  <si>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</si>
  <si>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</si>
  <si>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</si>
  <si>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</si>
  <si>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</si>
  <si>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</si>
  <si>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</si>
  <si>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</si>
  <si>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</si>
  <si>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</si>
  <si>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</si>
  <si>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</si>
  <si>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</si>
  <si>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</si>
  <si>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</si>
  <si>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</si>
  <si>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</si>
  <si>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</si>
  <si>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</si>
  <si>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</si>
  <si>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</si>
  <si>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</si>
  <si>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</si>
  <si>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</si>
  <si>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</si>
  <si>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</si>
  <si>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</si>
  <si>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</si>
  <si>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</si>
  <si>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</si>
  <si>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</si>
  <si>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</si>
  <si>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</si>
  <si>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</si>
  <si>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</si>
  <si>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</si>
  <si>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</si>
  <si>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</si>
  <si>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</si>
  <si>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</si>
  <si>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</si>
  <si>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</si>
  <si>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</si>
  <si>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</si>
  <si>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</si>
  <si>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</si>
  <si>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</si>
  <si>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</si>
  <si>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</si>
  <si>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</si>
  <si>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</si>
  <si>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</si>
  <si>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</si>
  <si>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</si>
  <si>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</si>
  <si>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</si>
  <si>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</si>
  <si>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</si>
  <si>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</si>
  <si>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</si>
  <si>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</si>
  <si>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</si>
  <si>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</si>
  <si>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</si>
  <si>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</si>
  <si>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</si>
  <si>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</si>
  <si>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</si>
  <si>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</si>
  <si>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</si>
  <si>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</si>
  <si>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</si>
  <si>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</si>
  <si>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</si>
  <si>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</si>
  <si>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</si>
  <si>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</si>
  <si>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</si>
  <si>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</si>
  <si>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</si>
  <si>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</si>
  <si>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</si>
  <si>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</si>
  <si>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</si>
  <si>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</si>
  <si>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</si>
  <si>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</si>
  <si>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</si>
  <si>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</si>
  <si>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</si>
  <si>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</si>
  <si>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</si>
  <si>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</si>
  <si>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</si>
  <si>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</si>
  <si>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</si>
  <si>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</si>
  <si>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</si>
  <si>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</si>
  <si>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</si>
  <si>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</si>
  <si>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</si>
  <si>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</si>
  <si>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</si>
  <si>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</si>
  <si>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</si>
  <si>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</si>
  <si>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</si>
  <si>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</si>
  <si>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</si>
  <si>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</si>
  <si>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</si>
  <si>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</si>
  <si>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</si>
  <si>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</si>
  <si>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</si>
  <si>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</si>
  <si>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</si>
  <si>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</si>
  <si>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</si>
  <si>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</si>
  <si>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</si>
  <si>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</si>
  <si>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</si>
  <si>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</si>
  <si>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</si>
  <si>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</si>
  <si>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</si>
  <si>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</si>
  <si>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</si>
  <si>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</si>
  <si>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</si>
  <si>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</si>
  <si>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</si>
  <si>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</si>
  <si>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</si>
  <si>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</si>
  <si>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</si>
  <si>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</si>
  <si>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</si>
  <si>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</si>
  <si>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</si>
  <si>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</si>
  <si>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</si>
  <si>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</si>
  <si>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</si>
  <si>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</si>
  <si>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</si>
  <si>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</si>
  <si>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</si>
  <si>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</si>
  <si>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</si>
  <si>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</si>
  <si>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</si>
  <si>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</si>
  <si>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</si>
  <si>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</si>
  <si>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</si>
  <si>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</si>
  <si>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</si>
  <si>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</si>
  <si>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</si>
  <si>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</si>
  <si>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</si>
  <si>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</si>
  <si>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</si>
  <si>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</si>
  <si>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</si>
  <si>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</si>
  <si>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</si>
  <si>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</si>
  <si>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</si>
  <si>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</si>
  <si>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</si>
  <si>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</si>
  <si>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</si>
  <si>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</si>
  <si>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</si>
  <si>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</si>
  <si>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</si>
  <si>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</si>
  <si>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</si>
  <si>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</si>
  <si>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</si>
  <si>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</si>
  <si>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</si>
  <si>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</si>
  <si>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</si>
  <si>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</si>
  <si>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</si>
  <si>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</si>
  <si>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</si>
  <si>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</si>
  <si>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</si>
  <si>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</si>
  <si>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</si>
  <si>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</si>
  <si>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</si>
  <si>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</si>
  <si>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</si>
  <si>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</si>
  <si>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</si>
  <si>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</si>
  <si>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</si>
  <si>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</si>
  <si>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</si>
  <si>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</si>
  <si>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</si>
  <si>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</si>
  <si>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</si>
  <si>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</si>
  <si>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</si>
  <si>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</si>
  <si>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</si>
  <si>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</si>
  <si>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</si>
  <si>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</si>
  <si>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</si>
  <si>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</si>
  <si>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</si>
  <si>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</si>
  <si>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</si>
  <si>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</si>
  <si>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</si>
  <si>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</si>
  <si>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</si>
  <si>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</si>
  <si>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</si>
  <si>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</si>
  <si>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</si>
  <si>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</si>
  <si>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</si>
  <si>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</si>
  <si>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</si>
  <si>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</si>
  <si>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</si>
  <si>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</si>
  <si>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</si>
  <si>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</si>
  <si>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</si>
  <si>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</si>
  <si>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</si>
  <si>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</si>
  <si>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</si>
  <si>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</si>
  <si>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</si>
  <si>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</si>
  <si>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</si>
  <si>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</si>
  <si>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</si>
  <si>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</si>
  <si>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</si>
  <si>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</si>
  <si>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</si>
  <si>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</si>
  <si>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</si>
  <si>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</si>
  <si>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</si>
  <si>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</si>
  <si>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</si>
  <si>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</si>
  <si>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</si>
  <si>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</si>
  <si>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</si>
  <si>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</si>
  <si>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</si>
  <si>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</si>
  <si>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</si>
  <si>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</si>
  <si>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</si>
  <si>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</si>
  <si>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</si>
  <si>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</si>
  <si>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</si>
  <si>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</si>
  <si>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</si>
  <si>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</si>
  <si>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</si>
  <si>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</si>
  <si>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</si>
  <si>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</si>
  <si>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</si>
  <si>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</si>
  <si>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</si>
  <si>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</si>
  <si>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</si>
  <si>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</si>
  <si>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</si>
  <si>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</si>
  <si>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</si>
  <si>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</si>
  <si>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</si>
  <si>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</si>
  <si>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</si>
  <si>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</si>
  <si>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</si>
  <si>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</si>
  <si>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</si>
  <si>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</si>
  <si>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</si>
  <si>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</si>
  <si>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</si>
  <si>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</si>
  <si>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</si>
  <si>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</si>
  <si>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</si>
  <si>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</si>
  <si>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</si>
  <si>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</si>
  <si>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</si>
  <si>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</si>
  <si>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</si>
  <si>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</si>
  <si>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</si>
  <si>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</si>
  <si>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</si>
  <si>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</si>
  <si>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</si>
  <si>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</si>
  <si>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</si>
  <si>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</si>
  <si>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</si>
  <si>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</si>
  <si>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</si>
  <si>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</si>
  <si>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</si>
  <si>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</si>
  <si>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</si>
  <si>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</si>
  <si>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</si>
  <si>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</si>
  <si>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</si>
  <si>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</si>
  <si>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</si>
  <si>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</si>
  <si>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</si>
  <si>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</si>
  <si>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</si>
  <si>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</si>
  <si>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</si>
  <si>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</si>
  <si>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</si>
  <si>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</si>
  <si>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</si>
  <si>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</si>
  <si>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</si>
  <si>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</si>
  <si>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</si>
  <si>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</si>
  <si>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</si>
  <si>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</si>
  <si>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</si>
  <si>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</si>
  <si>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</si>
  <si>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</si>
  <si>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</si>
  <si>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</si>
  <si>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</si>
  <si>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</si>
  <si>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</si>
  <si>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</si>
  <si>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</si>
  <si>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</si>
  <si>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</si>
  <si>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</si>
  <si>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</si>
  <si>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</si>
  <si>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</si>
  <si>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</si>
  <si>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</si>
  <si>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</si>
  <si>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</si>
  <si>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</si>
  <si>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</si>
  <si>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</si>
  <si>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</si>
  <si>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</si>
  <si>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</si>
  <si>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</si>
  <si>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</si>
  <si>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</si>
  <si>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</si>
  <si>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</si>
  <si>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</si>
  <si>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</si>
  <si>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</si>
  <si>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</si>
  <si>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</si>
  <si>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</si>
  <si>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</si>
  <si>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</si>
  <si>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</si>
  <si>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</si>
  <si>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</si>
  <si>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</si>
  <si>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</si>
  <si>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</si>
  <si>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</si>
  <si>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</si>
  <si>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</si>
  <si>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</si>
  <si>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</si>
  <si>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</si>
  <si>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</si>
  <si>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</si>
  <si>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</si>
  <si>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</si>
  <si>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</si>
  <si>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</si>
  <si>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</si>
  <si>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</si>
  <si>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</si>
  <si>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</si>
  <si>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</si>
  <si>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</si>
  <si>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</si>
  <si>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</si>
  <si>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</si>
  <si>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</si>
  <si>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</si>
  <si>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</si>
  <si>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</si>
  <si>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</si>
  <si>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</si>
  <si>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</si>
  <si>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</si>
  <si>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</si>
  <si>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</si>
  <si>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</si>
  <si>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</si>
  <si>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</si>
  <si>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</si>
  <si>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</si>
  <si>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</si>
  <si>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</si>
  <si>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</si>
  <si>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</si>
  <si>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</si>
  <si>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</si>
  <si>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</si>
  <si>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</si>
  <si>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</si>
  <si>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</si>
  <si>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</si>
  <si>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</si>
  <si>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</si>
  <si>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</si>
  <si>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</si>
  <si>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</si>
  <si>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</si>
  <si>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</si>
  <si>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</si>
  <si>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</si>
  <si>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</si>
  <si>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</si>
  <si>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</si>
  <si>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</si>
  <si>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</si>
  <si>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</si>
  <si>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</si>
  <si>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</si>
  <si>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</si>
  <si>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</si>
  <si>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</si>
  <si>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</si>
  <si>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</si>
  <si>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</si>
  <si>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</si>
  <si>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</si>
  <si>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</si>
  <si>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</si>
  <si>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</si>
  <si>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</si>
  <si>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</si>
  <si>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</si>
  <si>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</si>
  <si>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</si>
  <si>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</si>
  <si>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</si>
  <si>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</si>
  <si>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</si>
  <si>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</si>
  <si>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</si>
  <si>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</si>
  <si>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</si>
  <si>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</si>
  <si>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</si>
  <si>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</si>
  <si>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</si>
  <si>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</si>
  <si>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</si>
  <si>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</si>
  <si>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</si>
  <si>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</si>
  <si>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</si>
  <si>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</si>
  <si>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</si>
  <si>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</si>
  <si>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</si>
  <si>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</si>
  <si>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</si>
  <si>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</si>
  <si>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</si>
  <si>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</si>
  <si>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</si>
  <si>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</si>
  <si>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</si>
  <si>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</si>
  <si>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</si>
  <si>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</si>
  <si>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</si>
  <si>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</si>
  <si>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</si>
  <si>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</si>
  <si>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</si>
  <si>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</si>
  <si>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</si>
  <si>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</si>
  <si>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</si>
  <si>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</si>
  <si>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</si>
  <si>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</si>
  <si>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</si>
  <si>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</si>
  <si>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</si>
  <si>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</si>
  <si>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</si>
  <si>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</si>
  <si>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</si>
  <si>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</si>
  <si>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</si>
  <si>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</si>
  <si>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</si>
  <si>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</si>
  <si>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</si>
  <si>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</si>
  <si>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</si>
  <si>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</si>
  <si>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</si>
  <si>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</si>
  <si>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</si>
  <si>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</si>
  <si>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</si>
  <si>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</si>
  <si>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</si>
  <si>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</si>
  <si>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</si>
  <si>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</si>
  <si>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</si>
  <si>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</si>
  <si>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</si>
  <si>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</si>
  <si>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</si>
  <si>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</si>
  <si>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</si>
  <si>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</si>
  <si>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</si>
  <si>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</si>
  <si>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</si>
  <si>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</si>
  <si>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</si>
  <si>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</si>
  <si>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</si>
  <si>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</si>
  <si>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</si>
  <si>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</si>
  <si>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</si>
  <si>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</si>
  <si>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</si>
  <si>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</si>
  <si>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</si>
  <si>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</si>
  <si>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</si>
  <si>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</si>
  <si>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</si>
  <si>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</si>
  <si>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</si>
  <si>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</si>
  <si>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</si>
  <si>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</si>
  <si>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</si>
  <si>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</si>
  <si>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</si>
  <si>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</si>
  <si>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</si>
  <si>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</si>
  <si>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</si>
  <si>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</si>
  <si>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</si>
  <si>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</si>
  <si>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</si>
  <si>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</si>
  <si>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</si>
  <si>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</si>
  <si>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</si>
  <si>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</si>
  <si>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</si>
  <si>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</si>
  <si>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</si>
  <si>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</si>
  <si>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</si>
  <si>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</si>
  <si>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</si>
  <si>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</si>
  <si>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</si>
  <si>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</si>
  <si>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</si>
  <si>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</si>
  <si>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</si>
  <si>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</si>
  <si>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</si>
  <si>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</si>
  <si>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</si>
  <si>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</si>
  <si>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</si>
  <si>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</si>
  <si>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</si>
  <si>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</si>
  <si>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</si>
  <si>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</si>
  <si>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</si>
  <si>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</si>
  <si>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</si>
  <si>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</si>
  <si>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</si>
  <si>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</si>
  <si>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</si>
  <si>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</si>
  <si>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</si>
  <si>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</si>
  <si>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</si>
  <si>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</si>
  <si>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</si>
  <si>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</si>
  <si>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</si>
  <si>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</si>
  <si>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</si>
  <si>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</si>
  <si>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</si>
  <si>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</si>
  <si>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</si>
  <si>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</si>
  <si>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</si>
  <si>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</si>
  <si>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</si>
  <si>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</si>
  <si>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</si>
  <si>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</si>
  <si>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</si>
  <si>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</si>
  <si>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</si>
  <si>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</si>
  <si>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</si>
  <si>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</si>
  <si>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</si>
  <si>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</si>
  <si>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</si>
  <si>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</si>
  <si>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</si>
  <si>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</si>
  <si>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</si>
  <si>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</si>
  <si>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</si>
  <si>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</si>
  <si>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</si>
  <si>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</si>
  <si>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</si>
  <si>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</si>
  <si>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</si>
  <si>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</si>
  <si>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</si>
  <si>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</si>
  <si>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</si>
  <si>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</si>
  <si>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</si>
  <si>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</si>
  <si>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</si>
  <si>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</si>
  <si>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</si>
  <si>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</si>
  <si>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</si>
  <si>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</si>
  <si>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</si>
  <si>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</si>
  <si>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</si>
  <si>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</si>
  <si>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</si>
  <si>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</si>
  <si>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</si>
  <si>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</si>
  <si>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</si>
  <si>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</si>
  <si>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</si>
  <si>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</si>
  <si>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</si>
  <si>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</si>
  <si>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</si>
  <si>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</si>
  <si>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</si>
  <si>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</si>
  <si>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</si>
  <si>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</si>
  <si>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</si>
  <si>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</si>
  <si>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</si>
  <si>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</si>
  <si>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</si>
  <si>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</si>
  <si>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</si>
  <si>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</si>
  <si>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</si>
  <si>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</si>
  <si>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</si>
  <si>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</si>
  <si>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</si>
  <si>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</si>
  <si>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</si>
  <si>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</si>
  <si>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</si>
  <si>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</si>
  <si>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</si>
  <si>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</si>
  <si>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</si>
  <si>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</si>
  <si>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</si>
  <si>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</si>
  <si>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</si>
  <si>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</si>
  <si>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</si>
  <si>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</si>
  <si>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</si>
  <si>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</si>
  <si>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</si>
  <si>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</si>
  <si>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</si>
  <si>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</si>
  <si>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</si>
  <si>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</si>
  <si>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</si>
  <si>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</si>
  <si>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</si>
  <si>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</si>
  <si>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</si>
  <si>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</si>
  <si>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</si>
  <si>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</si>
  <si>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</si>
  <si>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</si>
  <si>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</si>
  <si>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</si>
  <si>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</si>
  <si>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</si>
  <si>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</si>
  <si>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</si>
  <si>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</si>
  <si>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</si>
  <si>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</si>
  <si>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</si>
  <si>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</si>
  <si>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</si>
  <si>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</si>
  <si>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</si>
  <si>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</si>
  <si>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</si>
  <si>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</si>
  <si>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</si>
  <si>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</si>
  <si>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</si>
  <si>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</si>
  <si>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</si>
  <si>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</si>
  <si>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</si>
  <si>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</si>
  <si>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</si>
  <si>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</si>
  <si>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</si>
  <si>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</si>
  <si>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</si>
  <si>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</si>
  <si>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</si>
  <si>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</si>
  <si>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</si>
  <si>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</si>
  <si>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</si>
  <si>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</si>
  <si>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</si>
  <si>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</si>
  <si>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</si>
  <si>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</si>
  <si>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</si>
  <si>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</si>
  <si>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</si>
  <si>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</si>
  <si>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</si>
  <si>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</si>
  <si>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</si>
  <si>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</si>
  <si>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</si>
  <si>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</si>
  <si>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</si>
  <si>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</si>
  <si>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</si>
  <si>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</si>
  <si>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</si>
  <si>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</si>
  <si>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</si>
  <si>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</si>
  <si>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</si>
  <si>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</si>
  <si>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</si>
  <si>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</si>
  <si>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</si>
  <si>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</si>
  <si>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</si>
  <si>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</si>
  <si>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</si>
  <si>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</si>
  <si>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</si>
  <si>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</si>
  <si>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</si>
  <si>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</si>
  <si>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</si>
  <si>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</si>
  <si>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</si>
  <si>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</si>
  <si>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</si>
  <si>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</si>
  <si>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</si>
  <si>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</si>
  <si>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</si>
  <si>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</si>
  <si>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</si>
  <si>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</si>
  <si>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</si>
  <si>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</si>
  <si>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</si>
  <si>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</si>
  <si>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</si>
  <si>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</si>
  <si>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</si>
  <si>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</si>
  <si>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</si>
  <si>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</si>
  <si>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</si>
  <si>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</si>
  <si>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</si>
  <si>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</si>
  <si>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</si>
  <si>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</si>
  <si>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</si>
  <si>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</si>
  <si>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</si>
  <si>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</si>
  <si>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</si>
  <si>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</si>
  <si>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</si>
  <si>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</si>
  <si>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</si>
  <si>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</si>
  <si>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</si>
  <si>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</si>
  <si>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</si>
  <si>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</si>
  <si>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</si>
  <si>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</si>
  <si>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</si>
  <si>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</si>
  <si>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</si>
  <si>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</si>
  <si>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</si>
  <si>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</si>
  <si>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</si>
  <si>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</si>
  <si>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</si>
  <si>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</si>
  <si>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</si>
  <si>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</si>
  <si>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</si>
  <si>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</si>
  <si>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</si>
  <si>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</si>
  <si>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</si>
  <si>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</si>
  <si>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</si>
  <si>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</si>
  <si>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</si>
  <si>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</si>
  <si>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</si>
  <si>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</si>
  <si>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</si>
  <si>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</si>
  <si>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</si>
  <si>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</si>
  <si>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</si>
  <si>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</si>
  <si>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</si>
  <si>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</si>
  <si>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</si>
  <si>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</si>
  <si>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</si>
  <si>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</si>
  <si>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</si>
  <si>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</si>
  <si>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</si>
  <si>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</si>
  <si>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</si>
  <si>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</si>
  <si>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</si>
  <si>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</si>
  <si>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</si>
  <si>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</si>
  <si>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</si>
  <si>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</si>
  <si>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</si>
  <si>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</si>
  <si>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</si>
  <si>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</si>
  <si>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</si>
  <si>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</si>
  <si>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</si>
  <si>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</si>
  <si>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</si>
  <si>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</si>
  <si>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</si>
  <si>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</si>
  <si>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</si>
  <si>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</si>
  <si>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</si>
  <si>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</si>
  <si>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</si>
  <si>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</si>
  <si>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</si>
  <si>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</si>
  <si>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</si>
  <si>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</si>
  <si>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</si>
  <si>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</si>
  <si>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</si>
  <si>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</si>
  <si>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</si>
  <si>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</si>
  <si>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</si>
  <si>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</si>
  <si>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</si>
  <si>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</si>
  <si>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</si>
  <si>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</si>
  <si>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</si>
  <si>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</si>
  <si>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</si>
  <si>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</si>
  <si>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</si>
  <si>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</si>
  <si>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</si>
  <si>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</si>
  <si>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</si>
  <si>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</si>
  <si>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</si>
  <si>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</si>
  <si>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</si>
  <si>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</si>
  <si>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</si>
  <si>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</si>
  <si>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</si>
  <si>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</si>
  <si>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</si>
  <si>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</si>
  <si>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</si>
  <si>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</si>
  <si>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</si>
  <si>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</si>
  <si>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</si>
  <si>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</si>
  <si>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</si>
  <si>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</si>
  <si>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</si>
  <si>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</si>
  <si>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</si>
  <si>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</si>
  <si>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</si>
  <si>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</si>
  <si>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</si>
  <si>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</si>
  <si>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</si>
  <si>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</si>
  <si>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</si>
  <si>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</si>
  <si>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</si>
  <si>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</si>
  <si>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</si>
  <si>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</si>
  <si>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</si>
  <si>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</si>
  <si>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</si>
  <si>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</si>
  <si>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</si>
  <si>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</si>
  <si>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</si>
  <si>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</si>
  <si>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</si>
  <si>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</si>
  <si>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</si>
  <si>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</si>
  <si>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</si>
  <si>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</si>
  <si>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</si>
  <si>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</si>
  <si>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</si>
  <si>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</si>
  <si>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</si>
  <si>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</si>
  <si>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</si>
  <si>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</si>
  <si>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</si>
  <si>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</si>
  <si>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</si>
  <si>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</si>
  <si>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</si>
  <si>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</si>
  <si>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</si>
  <si>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</si>
  <si>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</si>
  <si>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</si>
  <si>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</si>
  <si>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</si>
  <si>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</si>
  <si>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</si>
  <si>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</si>
  <si>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</si>
  <si>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</si>
  <si>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</si>
  <si>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</si>
  <si>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</si>
  <si>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</si>
  <si>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</si>
  <si>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</si>
  <si>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</si>
  <si>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</si>
  <si>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</si>
  <si>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</si>
  <si>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</si>
  <si>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</si>
  <si>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</si>
  <si>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</si>
  <si>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</si>
  <si>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</si>
  <si>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</si>
  <si>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</si>
  <si>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</si>
  <si>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</si>
  <si>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</si>
  <si>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</si>
  <si>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</si>
  <si>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</si>
  <si>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</si>
  <si>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</si>
  <si>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</si>
  <si>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</si>
  <si>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</si>
  <si>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</si>
  <si>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</si>
  <si>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</si>
  <si>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</si>
  <si>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</si>
  <si>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</si>
  <si>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</si>
  <si>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</si>
  <si>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</si>
  <si>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</si>
  <si>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</si>
  <si>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</si>
  <si>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</si>
  <si>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</si>
  <si>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</si>
  <si>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</si>
  <si>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</si>
  <si>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</si>
  <si>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</si>
  <si>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</si>
  <si>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</si>
  <si>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</si>
  <si>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</si>
  <si>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</si>
  <si>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</si>
  <si>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</si>
  <si>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</si>
  <si>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</si>
  <si>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</si>
  <si>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</si>
  <si>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</si>
  <si>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</si>
  <si>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</si>
  <si>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</si>
  <si>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</si>
  <si>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</si>
  <si>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</si>
  <si>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</si>
  <si>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</si>
  <si>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</si>
  <si>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</si>
  <si>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</si>
  <si>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</si>
  <si>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</si>
  <si>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</si>
  <si>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</si>
  <si>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</si>
  <si>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</si>
  <si>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</si>
  <si>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</si>
  <si>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</si>
  <si>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</si>
  <si>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</si>
  <si>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</si>
  <si>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</si>
  <si>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</si>
  <si>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</si>
  <si>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</si>
  <si>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</si>
  <si>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</si>
  <si>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</si>
  <si>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</si>
  <si>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</si>
  <si>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</si>
  <si>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</si>
  <si>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</si>
  <si>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</si>
  <si>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</si>
  <si>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</si>
  <si>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</si>
  <si>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</si>
  <si>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</si>
  <si>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</si>
  <si>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</si>
  <si>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</si>
  <si>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</si>
  <si>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</si>
  <si>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</si>
  <si>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</si>
  <si>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</si>
  <si>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</si>
  <si>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</si>
  <si>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</si>
  <si>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</si>
  <si>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</si>
  <si>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</si>
  <si>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</si>
  <si>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</si>
  <si>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</si>
  <si>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</si>
  <si>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</si>
  <si>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</si>
  <si>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</si>
  <si>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</si>
  <si>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</si>
  <si>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</si>
  <si>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</si>
  <si>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</si>
  <si>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</si>
  <si>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</si>
  <si>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</si>
  <si>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</si>
  <si>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</si>
  <si>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</si>
  <si>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</si>
  <si>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</si>
  <si>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</si>
  <si>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</si>
  <si>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</si>
  <si>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</si>
  <si>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</si>
  <si>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</si>
  <si>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</si>
  <si>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</si>
  <si>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</si>
  <si>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</si>
  <si>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</si>
  <si>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</si>
  <si>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</si>
  <si>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</si>
  <si>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</si>
  <si>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</si>
  <si>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</si>
  <si>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</si>
  <si>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</si>
  <si>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</si>
  <si>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</si>
  <si>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</si>
  <si>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</si>
  <si>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</si>
  <si>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</si>
  <si>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</si>
  <si>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</si>
  <si>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</si>
  <si>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</si>
  <si>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</si>
  <si>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</si>
  <si>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</si>
  <si>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</si>
  <si>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</si>
  <si>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</si>
  <si>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</si>
  <si>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</si>
  <si>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</si>
  <si>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</si>
  <si>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</si>
  <si>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</si>
  <si>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</si>
  <si>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</si>
  <si>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</si>
  <si>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</si>
  <si>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</si>
  <si>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</si>
  <si>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</si>
  <si>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</si>
  <si>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</si>
  <si>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</si>
  <si>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</si>
  <si>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</si>
  <si>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</si>
  <si>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</si>
  <si>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</si>
  <si>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</si>
  <si>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</si>
  <si>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</si>
  <si>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</si>
  <si>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</si>
  <si>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</si>
  <si>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</si>
  <si>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</si>
  <si>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</si>
  <si>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</si>
  <si>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</si>
  <si>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</si>
  <si>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</si>
  <si>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</si>
  <si>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</si>
  <si>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</si>
  <si>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</si>
  <si>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</si>
  <si>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</si>
  <si>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</si>
  <si>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</si>
  <si>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</si>
  <si>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</si>
  <si>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</si>
  <si>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</si>
  <si>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</si>
  <si>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</si>
  <si>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</si>
  <si>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</si>
  <si>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</si>
  <si>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</si>
  <si>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</si>
  <si>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</si>
  <si>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</si>
  <si>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</si>
  <si>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</si>
  <si>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</si>
  <si>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</si>
  <si>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</si>
  <si>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</si>
  <si>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</si>
  <si>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</si>
  <si>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</si>
  <si>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</si>
  <si>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</si>
  <si>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</si>
  <si>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</si>
  <si>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</si>
  <si>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</si>
  <si>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</si>
  <si>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</si>
  <si>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</si>
  <si>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</si>
  <si>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</si>
  <si>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</si>
  <si>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</si>
  <si>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</si>
  <si>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</si>
  <si>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</si>
  <si>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</si>
  <si>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</si>
  <si>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</si>
  <si>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</si>
  <si>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</si>
  <si>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</si>
  <si>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</si>
  <si>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</si>
  <si>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</si>
  <si>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</si>
  <si>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</si>
  <si>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</si>
  <si>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</si>
  <si>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</si>
  <si>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</si>
  <si>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</si>
  <si>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</si>
  <si>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</si>
  <si>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</si>
  <si>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</si>
  <si>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</si>
  <si>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</si>
  <si>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</si>
  <si>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</si>
  <si>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</si>
  <si>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</si>
  <si>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</si>
  <si>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</si>
  <si>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</si>
  <si>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</si>
  <si>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</si>
  <si>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</si>
  <si>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</si>
  <si>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</si>
  <si>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</si>
  <si>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</si>
  <si>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</si>
  <si>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</si>
  <si>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</si>
  <si>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</si>
  <si>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</si>
  <si>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</si>
  <si>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</si>
  <si>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</si>
  <si>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</si>
  <si>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</si>
  <si>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</si>
  <si>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</si>
  <si>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</si>
  <si>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</si>
  <si>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</si>
  <si>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</si>
  <si>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</si>
  <si>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</si>
  <si>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</si>
  <si>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</si>
  <si>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</si>
  <si>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</si>
  <si>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</si>
  <si>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</si>
  <si>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</si>
  <si>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</si>
  <si>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</si>
  <si>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</si>
  <si>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</si>
  <si>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</si>
  <si>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</si>
  <si>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</si>
  <si>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</si>
  <si>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</si>
  <si>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</si>
  <si>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</si>
  <si>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</si>
  <si>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</si>
  <si>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</si>
  <si>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</si>
  <si>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</si>
  <si>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</si>
  <si>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</si>
  <si>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</si>
  <si>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</si>
  <si>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</si>
  <si>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</si>
  <si>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</si>
  <si>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</si>
  <si>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</si>
  <si>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</si>
  <si>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</si>
  <si>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</si>
  <si>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</si>
  <si>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</si>
  <si>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</si>
  <si>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</si>
  <si>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</si>
  <si>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</si>
  <si>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</si>
  <si>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</si>
  <si>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</si>
  <si>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</si>
  <si>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</si>
  <si>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</si>
  <si>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</si>
  <si>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</si>
  <si>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</si>
  <si>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</si>
  <si>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</si>
  <si>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</si>
  <si>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</si>
  <si>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</si>
  <si>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</si>
  <si>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</si>
  <si>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</si>
  <si>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</si>
  <si>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</si>
  <si>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</si>
  <si>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</si>
  <si>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</si>
  <si>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</si>
  <si>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</si>
  <si>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</si>
  <si>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</si>
  <si>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</si>
  <si>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</si>
  <si>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</si>
  <si>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</si>
  <si>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</si>
  <si>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</si>
  <si>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</si>
  <si>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</si>
  <si>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</si>
  <si>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</si>
  <si>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</si>
  <si>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</si>
  <si>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</si>
  <si>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</si>
  <si>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</si>
  <si>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</si>
  <si>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</si>
  <si>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</si>
  <si>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</si>
  <si>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</si>
  <si>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</si>
  <si>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</si>
  <si>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</si>
  <si>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</si>
  <si>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</si>
  <si>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</si>
  <si>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</si>
  <si>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</si>
  <si>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</si>
  <si>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</si>
  <si>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</si>
  <si>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</si>
  <si>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</si>
  <si>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</si>
  <si>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</si>
  <si>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</si>
  <si>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</si>
  <si>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</si>
  <si>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</si>
  <si>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</si>
  <si>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</si>
  <si>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</si>
  <si>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</si>
  <si>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</si>
  <si>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</si>
  <si>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</si>
  <si>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</si>
  <si>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</si>
  <si>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</si>
  <si>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</si>
  <si>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</si>
  <si>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</si>
  <si>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</si>
  <si>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</si>
  <si>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</si>
  <si>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</si>
  <si>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</si>
  <si>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</si>
  <si>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</si>
  <si>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</si>
  <si>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</si>
  <si>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</si>
  <si>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</si>
  <si>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</si>
  <si>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</si>
  <si>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</si>
  <si>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</si>
  <si>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</si>
  <si>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</si>
  <si>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</si>
  <si>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</si>
  <si>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</si>
  <si>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</si>
  <si>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</si>
  <si>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</si>
  <si>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</si>
  <si>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</si>
  <si>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</si>
  <si>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</si>
  <si>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</si>
  <si>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</si>
  <si>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</si>
  <si>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</si>
  <si>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</si>
  <si>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</si>
  <si>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</si>
  <si>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</si>
  <si>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</si>
  <si>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</si>
  <si>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</si>
  <si>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</si>
  <si>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</si>
  <si>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</si>
  <si>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</si>
  <si>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</si>
  <si>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</si>
  <si>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</si>
  <si>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</si>
  <si>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</si>
  <si>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</si>
  <si>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</si>
  <si>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</si>
  <si>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</si>
  <si>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</si>
  <si>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</si>
  <si>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</si>
  <si>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</si>
  <si>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</si>
  <si>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</si>
  <si>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</si>
  <si>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</si>
  <si>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</si>
  <si>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</si>
  <si>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</si>
  <si>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</si>
  <si>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</si>
  <si>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</si>
  <si>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</si>
  <si>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</si>
  <si>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</si>
  <si>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</si>
  <si>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</si>
  <si>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</si>
  <si>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</si>
  <si>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</si>
  <si>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</si>
  <si>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</si>
  <si>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</si>
  <si>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</si>
  <si>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</si>
  <si>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</si>
  <si>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</si>
  <si>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</si>
  <si>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</si>
  <si>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</si>
  <si>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</si>
  <si>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</si>
  <si>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</si>
  <si>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</si>
  <si>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</si>
  <si>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</si>
  <si>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</si>
  <si>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</si>
  <si>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</si>
  <si>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</si>
  <si>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</si>
  <si>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</si>
  <si>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</si>
  <si>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</si>
  <si>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</si>
  <si>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</si>
  <si>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</si>
  <si>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</si>
  <si>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</si>
  <si>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</si>
  <si>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</si>
  <si>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</si>
  <si>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</si>
  <si>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</si>
  <si>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</si>
  <si>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</si>
  <si>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</si>
  <si>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</si>
  <si>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</si>
  <si>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</si>
  <si>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</si>
  <si>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</si>
  <si>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</si>
  <si>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</si>
  <si>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</si>
  <si>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</si>
  <si>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</si>
  <si>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</si>
  <si>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</si>
  <si>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</si>
  <si>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</si>
  <si>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</si>
  <si>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</si>
  <si>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</si>
  <si>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</si>
  <si>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</si>
  <si>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</si>
  <si>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</si>
  <si>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</si>
  <si>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</si>
  <si>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</si>
  <si>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</si>
  <si>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</si>
  <si>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</si>
  <si>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</si>
  <si>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</si>
  <si>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</si>
  <si>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</si>
  <si>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</si>
  <si>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</si>
  <si>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</si>
  <si>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</si>
  <si>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</si>
  <si>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</si>
  <si>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</si>
  <si>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</si>
  <si>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</si>
  <si>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</si>
  <si>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</si>
  <si>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</si>
  <si>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</si>
  <si>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</si>
  <si>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</si>
  <si>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</si>
  <si>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</si>
  <si>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</si>
  <si>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</si>
  <si>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</si>
  <si>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</si>
  <si>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</si>
  <si>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</si>
  <si>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</si>
  <si>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</si>
  <si>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</si>
  <si>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</si>
  <si>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</si>
  <si>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</si>
  <si>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</si>
  <si>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</si>
  <si>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</si>
  <si>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</si>
  <si>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</si>
  <si>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</si>
  <si>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</si>
  <si>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</si>
  <si>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</si>
  <si>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</si>
  <si>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</si>
  <si>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</si>
  <si>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</si>
  <si>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</si>
  <si>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</si>
  <si>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</si>
  <si>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</si>
  <si>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</si>
  <si>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</si>
  <si>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</si>
  <si>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</si>
  <si>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</si>
  <si>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</si>
  <si>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</si>
  <si>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</si>
  <si>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</si>
  <si>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</si>
  <si>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</si>
  <si>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</si>
  <si>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</si>
  <si>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</si>
  <si>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</si>
  <si>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</si>
  <si>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</si>
  <si>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</si>
  <si>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</si>
  <si>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</si>
  <si>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</si>
  <si>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</si>
  <si>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</si>
  <si>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</si>
  <si>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</si>
  <si>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</si>
  <si>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</si>
  <si>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</si>
  <si>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</si>
  <si>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</si>
  <si>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</si>
  <si>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</si>
  <si>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</si>
  <si>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</si>
  <si>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</si>
  <si>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</si>
  <si>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</si>
  <si>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</si>
  <si>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</si>
  <si>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</si>
  <si>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</si>
  <si>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</si>
  <si>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</si>
  <si>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</si>
  <si>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</si>
  <si>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</si>
  <si>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</si>
  <si>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</si>
  <si>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</si>
  <si>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</si>
  <si>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</si>
  <si>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</si>
  <si>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</si>
  <si>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</si>
  <si>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</si>
  <si>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</si>
  <si>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</si>
  <si>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</si>
  <si>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</si>
  <si>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</si>
  <si>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</si>
  <si>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</si>
  <si>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</si>
  <si>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</si>
  <si>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</si>
  <si>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</si>
  <si>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</si>
  <si>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</si>
  <si>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</si>
  <si>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</si>
  <si>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</si>
  <si>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</si>
  <si>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</si>
  <si>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</si>
  <si>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</si>
  <si>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</si>
  <si>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</si>
  <si>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</si>
  <si>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</si>
  <si>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</si>
  <si>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</si>
  <si>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</si>
  <si>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</si>
  <si>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</si>
  <si>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</si>
  <si>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</si>
  <si>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</si>
  <si>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</si>
  <si>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</si>
  <si>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</si>
  <si>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</si>
  <si>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</si>
  <si>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</si>
  <si>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</si>
  <si>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</si>
  <si>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</si>
  <si>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</si>
  <si>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</si>
  <si>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</si>
  <si>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</si>
  <si>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</si>
  <si>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</si>
  <si>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</si>
  <si>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</si>
  <si>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</si>
  <si>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</si>
  <si>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</si>
  <si>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</si>
  <si>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</si>
  <si>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</si>
  <si>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</si>
  <si>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</si>
  <si>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</si>
  <si>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</si>
  <si>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</si>
  <si>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</si>
  <si>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</si>
  <si>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</si>
  <si>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</si>
  <si>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</si>
  <si>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</si>
  <si>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</si>
  <si>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</si>
  <si>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</si>
  <si>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</si>
  <si>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</si>
  <si>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</si>
  <si>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</si>
  <si>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</si>
  <si>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</si>
  <si>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</si>
  <si>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</si>
  <si>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</si>
  <si>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</si>
  <si>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</si>
  <si>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</si>
  <si>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</si>
  <si>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</si>
  <si>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</si>
  <si>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</si>
  <si>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</si>
  <si>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</si>
  <si>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</si>
  <si>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</si>
  <si>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</si>
  <si>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</si>
  <si>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</si>
  <si>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</si>
  <si>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</si>
  <si>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</si>
  <si>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</si>
  <si>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</si>
  <si>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</si>
  <si>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</si>
  <si>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</si>
  <si>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</si>
  <si>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</si>
  <si>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</si>
  <si>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</si>
  <si>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</si>
  <si>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</si>
  <si>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</si>
  <si>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</si>
  <si>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</si>
  <si>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</si>
  <si>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</si>
  <si>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</si>
  <si>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</si>
  <si>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</si>
  <si>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</si>
  <si>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</si>
  <si>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</si>
  <si>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</si>
  <si>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</si>
  <si>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</si>
  <si>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</si>
  <si>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</si>
  <si>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</si>
  <si>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</si>
  <si>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</si>
  <si>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</si>
  <si>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</si>
  <si>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</si>
  <si>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</si>
  <si>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</si>
  <si>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</si>
  <si>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</si>
  <si>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</si>
  <si>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</si>
  <si>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</si>
  <si>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</si>
  <si>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</si>
  <si>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</si>
  <si>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</si>
  <si>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</si>
  <si>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</si>
  <si>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</si>
  <si>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</si>
  <si>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</si>
  <si>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</si>
  <si>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</si>
  <si>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</si>
  <si>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</si>
  <si>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</si>
  <si>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</si>
  <si>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</si>
  <si>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</si>
  <si>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</si>
  <si>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</si>
  <si>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</si>
  <si>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</si>
  <si>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</si>
  <si>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</si>
  <si>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</si>
  <si>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</si>
  <si>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</si>
  <si>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</si>
  <si>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</si>
  <si>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</si>
  <si>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</si>
  <si>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</si>
  <si>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</si>
  <si>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</si>
  <si>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</si>
  <si>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</si>
  <si>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</si>
  <si>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</si>
  <si>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</si>
  <si>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</si>
  <si>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</si>
  <si>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</si>
  <si>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</si>
  <si>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</si>
  <si>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</si>
  <si>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</si>
  <si>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</si>
  <si>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</si>
  <si>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</si>
  <si>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</si>
  <si>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</si>
  <si>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</si>
  <si>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</si>
  <si>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</si>
  <si>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</si>
  <si>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</si>
  <si>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</si>
  <si>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</si>
  <si>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</si>
  <si>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</si>
  <si>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</si>
  <si>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</si>
  <si>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</si>
  <si>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</si>
  <si>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</si>
  <si>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</si>
  <si>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</si>
  <si>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</si>
  <si>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</si>
  <si>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</si>
  <si>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</si>
  <si>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</si>
  <si>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</si>
  <si>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</si>
  <si>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</si>
  <si>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</si>
  <si>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</si>
  <si>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</si>
  <si>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</si>
  <si>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</si>
  <si>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</si>
  <si>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</si>
  <si>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</si>
  <si>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</si>
  <si>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</si>
  <si>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</si>
  <si>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</si>
  <si>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</si>
  <si>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</si>
  <si>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</si>
  <si>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</si>
  <si>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</si>
  <si>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</si>
  <si>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</si>
  <si>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</si>
  <si>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</si>
  <si>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</si>
  <si>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</si>
  <si>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</si>
  <si>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</si>
  <si>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</si>
  <si>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</si>
  <si>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</si>
  <si>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</si>
  <si>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</si>
  <si>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</si>
  <si>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</si>
  <si>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</si>
  <si>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</si>
  <si>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</si>
  <si>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</si>
  <si>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</si>
  <si>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</si>
  <si>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</si>
  <si>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</si>
  <si>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</si>
  <si>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</si>
  <si>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</si>
  <si>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</si>
  <si>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</si>
  <si>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</si>
  <si>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</si>
  <si>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</si>
  <si>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</si>
  <si>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</si>
  <si>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</si>
  <si>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</si>
  <si>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</si>
  <si>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</si>
  <si>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</si>
  <si>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</si>
  <si>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</si>
  <si>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</si>
  <si>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</si>
  <si>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</si>
  <si>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</si>
  <si>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</si>
  <si>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</si>
  <si>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</si>
  <si>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</si>
  <si>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</si>
  <si>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</si>
  <si>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</si>
  <si>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</si>
  <si>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</si>
  <si>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</si>
  <si>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</si>
  <si>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</si>
  <si>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</si>
  <si>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</si>
  <si>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</si>
  <si>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</si>
  <si>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</si>
  <si>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</si>
  <si>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</si>
  <si>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</si>
  <si>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</si>
  <si>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</si>
  <si>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</si>
  <si>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</si>
  <si>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</si>
  <si>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</si>
  <si>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</si>
  <si>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</si>
  <si>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</si>
  <si>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</si>
  <si>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</si>
  <si>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</si>
  <si>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</si>
  <si>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</si>
  <si>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</si>
  <si>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</si>
  <si>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</si>
  <si>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</si>
  <si>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</si>
  <si>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</si>
  <si>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</si>
  <si>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</si>
  <si>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</si>
  <si>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</si>
  <si>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</si>
  <si>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</si>
  <si>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</si>
  <si>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</si>
  <si>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</si>
  <si>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</si>
  <si>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</si>
  <si>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</si>
  <si>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</si>
  <si>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</si>
  <si>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</si>
  <si>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</si>
  <si>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</si>
  <si>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</si>
  <si>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</si>
  <si>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</si>
  <si>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</si>
  <si>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</si>
  <si>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</si>
  <si>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</si>
  <si>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</si>
  <si>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</si>
  <si>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</si>
  <si>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</si>
  <si>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</si>
  <si>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</si>
  <si>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</si>
  <si>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</si>
  <si>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</si>
  <si>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</si>
  <si>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</si>
  <si>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</si>
  <si>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</si>
  <si>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</si>
  <si>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</si>
  <si>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</si>
  <si>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</si>
  <si>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</si>
  <si>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</si>
  <si>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</si>
  <si>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</si>
  <si>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</si>
  <si>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</si>
  <si>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</si>
  <si>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</si>
  <si>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</si>
  <si>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</si>
  <si>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</si>
  <si>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</si>
  <si>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</si>
  <si>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</si>
  <si>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</si>
  <si>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</si>
  <si>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</si>
  <si>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</si>
  <si>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</si>
  <si>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</si>
  <si>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</si>
  <si>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</si>
  <si>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</si>
  <si>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</si>
  <si>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</si>
  <si>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</si>
  <si>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</si>
  <si>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</si>
  <si>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</si>
  <si>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</si>
  <si>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</si>
  <si>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</si>
  <si>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</si>
  <si>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</si>
  <si>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</si>
  <si>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</si>
  <si>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</si>
  <si>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</si>
  <si>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</si>
  <si>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</si>
  <si>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</si>
  <si>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</si>
  <si>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</si>
  <si>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</si>
  <si>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</si>
  <si>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</si>
  <si>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</si>
  <si>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</si>
  <si>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</si>
  <si>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</si>
  <si>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</si>
  <si>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</si>
  <si>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</si>
  <si>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</si>
  <si>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</si>
  <si>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</si>
  <si>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</si>
  <si>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</si>
  <si>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</si>
  <si>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</si>
  <si>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</si>
  <si>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</si>
  <si>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</si>
  <si>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</si>
  <si>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</si>
  <si>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</si>
  <si>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</si>
  <si>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</si>
  <si>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</si>
  <si>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</si>
  <si>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</si>
  <si>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</si>
  <si>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</si>
  <si>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</si>
  <si>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</si>
  <si>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</si>
  <si>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</si>
  <si>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</si>
  <si>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</si>
  <si>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</si>
  <si>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</si>
  <si>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</si>
  <si>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</si>
  <si>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</si>
  <si>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</si>
  <si>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</si>
  <si>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</si>
  <si>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</si>
  <si>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</si>
  <si>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</si>
  <si>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</si>
  <si>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</si>
  <si>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</si>
  <si>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</si>
  <si>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</si>
  <si>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</si>
  <si>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</si>
  <si>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</si>
  <si>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</si>
  <si>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</si>
  <si>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</si>
  <si>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</si>
  <si>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</si>
  <si>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</si>
  <si>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</si>
  <si>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</si>
  <si>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</si>
  <si>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</si>
  <si>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</si>
  <si>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</si>
  <si>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</si>
  <si>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</si>
  <si>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</si>
  <si>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</si>
  <si>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</si>
  <si>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</si>
  <si>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</si>
  <si>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</si>
  <si>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</si>
  <si>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</si>
  <si>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</si>
  <si>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</si>
  <si>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</si>
  <si>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</si>
  <si>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</si>
  <si>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</si>
  <si>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</si>
  <si>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</si>
  <si>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</si>
  <si>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</si>
  <si>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</si>
  <si>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</si>
  <si>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</si>
  <si>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</si>
  <si>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</si>
  <si>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</si>
  <si>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</si>
  <si>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</si>
  <si>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</si>
  <si>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</si>
  <si>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</si>
  <si>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</si>
  <si>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</si>
  <si>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</si>
  <si>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</si>
  <si>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</si>
  <si>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</si>
  <si>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</si>
  <si>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</si>
  <si>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</si>
  <si>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</si>
  <si>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</si>
  <si>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</si>
  <si>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</si>
  <si>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</si>
  <si>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</si>
  <si>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</si>
  <si>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</si>
  <si>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</si>
  <si>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</si>
  <si>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</si>
  <si>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</si>
  <si>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</si>
  <si>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</si>
  <si>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</si>
  <si>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</si>
  <si>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</si>
  <si>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</si>
  <si>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</si>
  <si>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</si>
  <si>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</si>
  <si>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</si>
  <si>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</si>
  <si>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</si>
  <si>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</si>
  <si>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</si>
  <si>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</si>
  <si>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</si>
  <si>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</si>
  <si>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</si>
  <si>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</si>
  <si>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</si>
  <si>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</si>
  <si>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</si>
  <si>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</si>
  <si>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</si>
  <si>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</si>
  <si>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</si>
  <si>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</si>
  <si>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</si>
  <si>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</si>
  <si>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</si>
  <si>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</si>
  <si>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</si>
  <si>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</si>
  <si>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</si>
  <si>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</si>
  <si>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</si>
  <si>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</si>
  <si>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</si>
  <si>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</si>
  <si>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</si>
  <si>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</si>
  <si>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</si>
  <si>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</si>
  <si>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</si>
  <si>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</si>
  <si>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</si>
  <si>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</si>
  <si>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</si>
  <si>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</si>
  <si>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</si>
  <si>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</si>
  <si>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</si>
  <si>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</si>
  <si>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</si>
  <si>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</si>
  <si>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</si>
  <si>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</si>
  <si>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</si>
  <si>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</si>
  <si>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</si>
  <si>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</si>
  <si>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</si>
  <si>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</si>
  <si>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</si>
  <si>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</si>
  <si>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</si>
  <si>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</si>
  <si>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</si>
  <si>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</si>
  <si>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</si>
  <si>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</si>
  <si>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</si>
  <si>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</si>
  <si>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</si>
  <si>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</si>
  <si>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</si>
  <si>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</si>
  <si>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</si>
  <si>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</si>
  <si>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</si>
  <si>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</si>
  <si>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</si>
  <si>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</si>
  <si>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</si>
  <si>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</si>
  <si>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</si>
  <si>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</si>
  <si>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</si>
  <si>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</si>
  <si>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</si>
  <si>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</si>
  <si>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</si>
  <si>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</si>
  <si>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</si>
  <si>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</si>
  <si>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</si>
  <si>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</si>
  <si>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</si>
  <si>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</si>
  <si>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</si>
  <si>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</si>
  <si>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</si>
  <si>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</si>
  <si>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</si>
  <si>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</si>
  <si>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</si>
  <si>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</si>
  <si>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</si>
  <si>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</si>
  <si>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</si>
  <si>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</si>
  <si>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</si>
  <si>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</si>
  <si>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</si>
  <si>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</si>
  <si>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</si>
  <si>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</si>
  <si>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</si>
  <si>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</si>
  <si>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</si>
  <si>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</si>
  <si>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</si>
  <si>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</si>
  <si>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</si>
  <si>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</si>
  <si>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</si>
  <si>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</si>
  <si>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</si>
  <si>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</si>
  <si>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</si>
  <si>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</si>
  <si>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</si>
  <si>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</si>
  <si>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</si>
  <si>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</si>
  <si>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</si>
  <si>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</si>
  <si>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</si>
  <si>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</si>
  <si>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</si>
  <si>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</si>
  <si>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</si>
  <si>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</si>
  <si>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</si>
  <si>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</si>
  <si>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</si>
  <si>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</si>
  <si>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</si>
  <si>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</si>
  <si>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</si>
  <si>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</si>
  <si>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</si>
  <si>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</si>
  <si>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</si>
  <si>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</si>
  <si>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</si>
  <si>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</si>
  <si>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</si>
  <si>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</si>
  <si>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</si>
  <si>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</si>
  <si>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</si>
  <si>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</si>
  <si>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</si>
  <si>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</si>
  <si>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</si>
  <si>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</si>
  <si>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</si>
  <si>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</si>
  <si>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</si>
  <si>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</si>
  <si>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</si>
  <si>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</si>
  <si>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</si>
  <si>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</si>
  <si>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</si>
  <si>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</si>
  <si>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</si>
  <si>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</si>
  <si>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</si>
  <si>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</si>
  <si>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</si>
  <si>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</si>
  <si>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</si>
  <si>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</si>
  <si>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</si>
  <si>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</si>
  <si>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</si>
  <si>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</si>
  <si>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</si>
  <si>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</si>
  <si>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</si>
  <si>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</si>
  <si>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</si>
  <si>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</si>
  <si>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</si>
  <si>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</si>
  <si>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</si>
  <si>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</si>
  <si>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</si>
  <si>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</si>
  <si>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</si>
  <si>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</si>
  <si>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</si>
  <si>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</si>
  <si>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</si>
  <si>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</si>
  <si>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</si>
  <si>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</si>
  <si>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</si>
  <si>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</si>
  <si>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</si>
  <si>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</si>
  <si>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</si>
  <si>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</si>
  <si>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</si>
  <si>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</si>
  <si>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</si>
  <si>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</si>
  <si>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</si>
  <si>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</si>
  <si>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</si>
  <si>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</si>
  <si>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</si>
  <si>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</si>
  <si>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</si>
  <si>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</si>
  <si>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</si>
  <si>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</si>
  <si>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</si>
  <si>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</si>
  <si>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</si>
  <si>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</si>
  <si>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</si>
  <si>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</si>
  <si>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</si>
  <si>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</si>
  <si>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</si>
  <si>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</si>
  <si>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</si>
  <si>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</si>
  <si>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</si>
  <si>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</si>
  <si>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</si>
  <si>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</si>
  <si>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</si>
  <si>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</si>
  <si>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</si>
  <si>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</si>
  <si>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</si>
  <si>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</si>
  <si>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</si>
  <si>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</si>
  <si>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</si>
  <si>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</si>
  <si>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</si>
  <si>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</si>
  <si>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</si>
  <si>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</si>
  <si>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</si>
  <si>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</si>
  <si>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</si>
  <si>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</si>
  <si>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</si>
  <si>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</si>
  <si>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</si>
  <si>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</si>
  <si>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</si>
  <si>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</si>
  <si>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</si>
  <si>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</si>
  <si>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</si>
  <si>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</si>
  <si>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</si>
  <si>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</si>
  <si>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</si>
  <si>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</si>
  <si>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</si>
  <si>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</si>
  <si>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</si>
  <si>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</si>
  <si>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</si>
  <si>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</si>
  <si>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</si>
  <si>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</si>
  <si>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</si>
  <si>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</si>
  <si>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</si>
  <si>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</si>
  <si>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</si>
  <si>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</si>
  <si>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</si>
  <si>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</si>
  <si>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</si>
  <si>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</si>
  <si>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</si>
  <si>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</si>
  <si>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</si>
  <si>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</si>
  <si>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</si>
  <si>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</si>
  <si>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</si>
  <si>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</si>
  <si>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</si>
  <si>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</si>
  <si>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</si>
  <si>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</si>
  <si>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</si>
  <si>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</si>
  <si>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</si>
  <si>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</si>
  <si>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</si>
  <si>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</si>
  <si>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</si>
  <si>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</si>
  <si>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</si>
  <si>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</si>
  <si>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</si>
  <si>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</si>
  <si>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</si>
  <si>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</si>
  <si>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</si>
  <si>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</si>
  <si>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</si>
  <si>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</si>
  <si>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</si>
  <si>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</si>
  <si>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</si>
  <si>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</si>
  <si>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</si>
  <si>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</si>
  <si>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</si>
  <si>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</si>
  <si>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</si>
  <si>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</si>
  <si>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</si>
  <si>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</si>
  <si>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</si>
  <si>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</si>
  <si>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</si>
  <si>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</si>
  <si>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</si>
  <si>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</si>
  <si>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</si>
  <si>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</si>
  <si>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</si>
  <si>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</si>
  <si>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</si>
  <si>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</si>
  <si>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</si>
  <si>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</si>
  <si>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</si>
  <si>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</si>
  <si>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</si>
  <si>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</si>
  <si>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</si>
  <si>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</si>
  <si>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</si>
  <si>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</si>
  <si>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</si>
  <si>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</si>
  <si>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</si>
  <si>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</si>
  <si>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</si>
  <si>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</si>
  <si>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</si>
  <si>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</si>
  <si>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</si>
  <si>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</si>
  <si>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</si>
  <si>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</si>
  <si>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</si>
  <si>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</si>
  <si>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</si>
  <si>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</si>
  <si>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</si>
  <si>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</si>
  <si>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</si>
  <si>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</si>
  <si>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</si>
  <si>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</si>
  <si>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</si>
  <si>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</si>
  <si>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</si>
  <si>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</si>
  <si>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</si>
  <si>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</si>
  <si>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</si>
  <si>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</si>
  <si>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</si>
  <si>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</si>
  <si>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</si>
  <si>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</si>
  <si>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</si>
  <si>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</si>
  <si>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</si>
  <si>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</si>
  <si>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</si>
  <si>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</si>
  <si>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</si>
  <si>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</si>
  <si>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</si>
  <si>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</si>
  <si>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</si>
  <si>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</si>
  <si>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</si>
  <si>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</si>
  <si>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</si>
  <si>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</si>
  <si>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</si>
  <si>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</si>
  <si>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</si>
  <si>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</si>
  <si>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</si>
  <si>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</si>
  <si>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</si>
  <si>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</si>
  <si>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</si>
  <si>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</si>
  <si>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</si>
  <si>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</si>
  <si>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</si>
  <si>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</si>
  <si>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</si>
  <si>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</si>
  <si>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</si>
  <si>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</si>
  <si>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</si>
  <si>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</si>
  <si>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</si>
  <si>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</si>
  <si>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</si>
  <si>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</si>
  <si>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</si>
  <si>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</si>
  <si>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</si>
  <si>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</si>
  <si>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</si>
  <si>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</si>
  <si>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</si>
  <si>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</si>
  <si>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</si>
  <si>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</si>
  <si>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</si>
  <si>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</si>
  <si>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</si>
  <si>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</si>
  <si>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</si>
  <si>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</si>
  <si>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</si>
  <si>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</si>
  <si>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</si>
  <si>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</si>
  <si>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</si>
  <si>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</si>
  <si>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</si>
  <si>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</si>
  <si>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</si>
  <si>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</si>
  <si>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</si>
  <si>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</si>
  <si>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</si>
  <si>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</si>
  <si>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</si>
  <si>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</si>
  <si>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</si>
  <si>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</si>
  <si>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</si>
  <si>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</si>
  <si>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</si>
  <si>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</si>
  <si>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</si>
  <si>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</si>
  <si>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</si>
  <si>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</si>
  <si>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</si>
  <si>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</si>
  <si>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</si>
  <si>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</si>
  <si>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</si>
  <si>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</si>
  <si>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</si>
  <si>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</si>
  <si>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</si>
  <si>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</si>
  <si>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</si>
  <si>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</si>
  <si>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</si>
  <si>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</si>
  <si>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</si>
  <si>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</si>
  <si>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</si>
  <si>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</si>
  <si>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</si>
  <si>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</si>
  <si>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</si>
  <si>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</si>
  <si>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</si>
  <si>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</si>
  <si>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</si>
  <si>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</si>
  <si>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</si>
  <si>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</si>
  <si>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</si>
  <si>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</si>
  <si>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</si>
  <si>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</si>
  <si>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</si>
  <si>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</si>
  <si>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</si>
  <si>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</si>
  <si>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</si>
  <si>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</si>
  <si>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</si>
  <si>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</si>
  <si>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</si>
  <si>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</si>
  <si>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</si>
  <si>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</si>
  <si>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</si>
  <si>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</si>
  <si>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</si>
  <si>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</si>
  <si>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</si>
  <si>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</si>
  <si>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</si>
  <si>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</si>
  <si>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</si>
  <si>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</si>
  <si>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</si>
  <si>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</si>
  <si>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</si>
  <si>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</si>
  <si>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</si>
  <si>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</si>
  <si>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</si>
  <si>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</si>
  <si>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</si>
  <si>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</si>
  <si>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</si>
  <si>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</si>
  <si>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</si>
  <si>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</si>
  <si>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</si>
  <si>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</si>
  <si>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</si>
  <si>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</si>
  <si>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</si>
  <si>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</si>
  <si>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</si>
  <si>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</si>
  <si>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</si>
  <si>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</si>
  <si>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</si>
  <si>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</si>
  <si>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</si>
  <si>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</si>
  <si>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</si>
  <si>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</si>
  <si>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</si>
  <si>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</si>
  <si>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</si>
  <si>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</si>
  <si>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</si>
  <si>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</si>
  <si>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</si>
  <si>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</si>
  <si>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</si>
  <si>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</si>
  <si>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</si>
  <si>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</si>
  <si>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</si>
  <si>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</si>
  <si>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</si>
  <si>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</si>
  <si>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</si>
  <si>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</si>
  <si>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</si>
  <si>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</si>
  <si>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</si>
  <si>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</si>
  <si>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</si>
  <si>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</si>
  <si>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</si>
  <si>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</si>
  <si>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</si>
  <si>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</si>
  <si>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</si>
  <si>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</si>
  <si>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</si>
  <si>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</si>
  <si>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</si>
  <si>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</si>
  <si>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</si>
  <si>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</si>
  <si>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</si>
  <si>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</si>
  <si>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</si>
  <si>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</si>
  <si>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</si>
  <si>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</si>
  <si>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</si>
  <si>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</si>
  <si>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</si>
  <si>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</si>
  <si>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</si>
  <si>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</si>
  <si>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</si>
  <si>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</si>
  <si>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</si>
  <si>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</si>
  <si>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</si>
  <si>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</si>
  <si>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</si>
  <si>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</si>
  <si>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</si>
  <si>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</si>
  <si>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</si>
  <si>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</si>
  <si>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</si>
  <si>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</si>
  <si>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</si>
  <si>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</si>
  <si>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</si>
  <si>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</si>
  <si>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</si>
  <si>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</si>
  <si>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</si>
  <si>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</si>
  <si>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</si>
  <si>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</si>
  <si>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</si>
  <si>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</si>
  <si>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</si>
  <si>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</si>
  <si>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</si>
  <si>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</si>
  <si>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</si>
  <si>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</si>
  <si>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</si>
  <si>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</si>
  <si>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</si>
  <si>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</si>
  <si>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</si>
  <si>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</si>
  <si>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</si>
  <si>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</si>
  <si>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</si>
  <si>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</si>
  <si>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</si>
  <si>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</si>
  <si>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</si>
  <si>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</si>
  <si>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</si>
  <si>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</si>
  <si>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</si>
  <si>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</si>
  <si>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</si>
  <si>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</si>
  <si>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</si>
  <si>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</si>
  <si>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</si>
  <si>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</si>
  <si>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</si>
  <si>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</si>
  <si>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</si>
  <si>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</si>
  <si>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</si>
  <si>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</si>
  <si>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</si>
  <si>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</si>
  <si>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</si>
  <si>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</si>
  <si>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</si>
  <si>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</si>
  <si>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</si>
  <si>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</si>
  <si>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</si>
  <si>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</si>
  <si>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</si>
  <si>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</si>
  <si>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</si>
  <si>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</si>
  <si>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</si>
  <si>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</si>
  <si>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</si>
  <si>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</si>
  <si>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</si>
  <si>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</si>
  <si>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</si>
  <si>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</si>
  <si>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</si>
  <si>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</si>
  <si>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</si>
  <si>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</si>
  <si>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</si>
  <si>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</si>
  <si>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</si>
  <si>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</si>
  <si>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</si>
  <si>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</si>
  <si>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</si>
  <si>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</si>
  <si>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</si>
  <si>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</si>
  <si>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</si>
  <si>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</si>
  <si>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</si>
  <si>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</si>
  <si>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</si>
  <si>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</si>
  <si>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</si>
  <si>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</si>
  <si>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</si>
  <si>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</si>
  <si>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</si>
  <si>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</si>
  <si>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</si>
  <si>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</si>
  <si>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</si>
  <si>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</si>
  <si>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</si>
  <si>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</si>
  <si>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</si>
  <si>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</si>
  <si>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</si>
  <si>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</si>
  <si>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</si>
  <si>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</si>
  <si>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</si>
  <si>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</si>
  <si>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</si>
  <si>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</si>
  <si>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</si>
  <si>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</si>
  <si>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</si>
  <si>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</si>
  <si>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</si>
  <si>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</si>
  <si>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</si>
  <si>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</si>
  <si>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</si>
  <si>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</si>
  <si>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</si>
  <si>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</si>
  <si>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</si>
  <si>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</si>
  <si>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</si>
  <si>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</si>
  <si>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</si>
  <si>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</si>
  <si>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</si>
  <si>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</si>
  <si>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</si>
  <si>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</si>
  <si>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</si>
  <si>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</si>
  <si>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</si>
  <si>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</si>
  <si>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</si>
  <si>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</si>
  <si>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</si>
  <si>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</si>
  <si>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</si>
  <si>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</si>
  <si>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</si>
  <si>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</si>
  <si>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</si>
  <si>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</si>
  <si>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</si>
  <si>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</si>
  <si>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</si>
  <si>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</si>
  <si>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</si>
  <si>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</si>
  <si>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</si>
  <si>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</si>
  <si>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</si>
  <si>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</si>
  <si>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</si>
  <si>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</si>
  <si>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</si>
  <si>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</si>
  <si>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</si>
  <si>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</si>
  <si>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</si>
  <si>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</si>
  <si>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</si>
  <si>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</si>
  <si>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</si>
  <si>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</si>
  <si>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</si>
  <si>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</si>
  <si>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</si>
  <si>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</si>
  <si>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</si>
  <si>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</si>
  <si>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</si>
  <si>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</si>
  <si>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</si>
  <si>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</si>
  <si>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</si>
  <si>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</si>
  <si>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</si>
  <si>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</si>
  <si>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</si>
  <si>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</si>
  <si>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</si>
  <si>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</si>
  <si>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</si>
  <si>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</si>
  <si>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</si>
  <si>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</si>
  <si>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</si>
  <si>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</si>
  <si>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</si>
  <si>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</si>
  <si>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</si>
  <si>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</si>
  <si>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</si>
  <si>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</si>
  <si>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</si>
  <si>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</si>
  <si>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</si>
  <si>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</si>
  <si>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</si>
  <si>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</si>
  <si>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</si>
  <si>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</si>
  <si>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</si>
  <si>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</si>
  <si>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</si>
  <si>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</si>
  <si>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</si>
  <si>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</si>
  <si>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</si>
  <si>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</si>
  <si>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</si>
  <si>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</si>
  <si>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</si>
  <si>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</si>
  <si>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</si>
  <si>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</si>
  <si>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</si>
  <si>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</si>
  <si>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</si>
  <si>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</si>
  <si>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</si>
  <si>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</si>
  <si>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</si>
  <si>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</si>
  <si>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</si>
  <si>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</si>
  <si>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</si>
  <si>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</si>
  <si>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</si>
  <si>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</si>
  <si>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</si>
  <si>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</si>
  <si>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</si>
  <si>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</si>
  <si>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</si>
  <si>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</si>
  <si>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</si>
  <si>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</si>
  <si>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</si>
  <si>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</si>
  <si>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</si>
  <si>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</si>
  <si>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</si>
  <si>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</si>
  <si>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</si>
  <si>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</si>
  <si>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</si>
  <si>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</si>
  <si>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</si>
  <si>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</si>
  <si>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</si>
  <si>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</si>
  <si>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</si>
  <si>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</si>
  <si>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</si>
  <si>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</si>
  <si>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</si>
  <si>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</si>
  <si>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</si>
  <si>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</si>
  <si>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</si>
  <si>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</si>
  <si>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</si>
  <si>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</si>
  <si>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</si>
  <si>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</si>
  <si>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</si>
  <si>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</si>
  <si>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</si>
  <si>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</si>
  <si>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</si>
  <si>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</si>
  <si>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</si>
  <si>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</si>
  <si>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</si>
  <si>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</si>
  <si>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</si>
  <si>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</si>
  <si>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</si>
  <si>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</si>
  <si>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</si>
  <si>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</si>
  <si>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</si>
  <si>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</si>
  <si>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</si>
  <si>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</si>
  <si>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</si>
  <si>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</si>
  <si>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</si>
  <si>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</si>
  <si>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</si>
  <si>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</si>
  <si>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</si>
  <si>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</si>
  <si>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</si>
  <si>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</si>
  <si>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</si>
  <si>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</si>
  <si>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</si>
  <si>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</si>
  <si>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</si>
  <si>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</si>
  <si>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</si>
  <si>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</si>
  <si>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</si>
  <si>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</si>
  <si>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</si>
  <si>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</si>
  <si>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</si>
  <si>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</si>
  <si>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</si>
  <si>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</si>
  <si>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</si>
  <si>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</si>
  <si>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</si>
  <si>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</si>
  <si>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</si>
  <si>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</si>
  <si>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</si>
  <si>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</si>
  <si>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</si>
  <si>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</si>
  <si>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</si>
  <si>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</si>
  <si>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</si>
  <si>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</si>
  <si>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</si>
  <si>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</si>
  <si>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</si>
  <si>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</si>
  <si>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</si>
  <si>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</si>
  <si>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</si>
  <si>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</si>
  <si>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</si>
  <si>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</si>
  <si>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</si>
  <si>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</si>
  <si>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</si>
  <si>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</si>
  <si>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</si>
  <si>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</si>
  <si>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</si>
  <si>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</si>
  <si>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</si>
  <si>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</si>
  <si>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</si>
  <si>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</si>
  <si>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</si>
  <si>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</si>
  <si>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</si>
  <si>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</si>
  <si>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</si>
  <si>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</si>
  <si>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</si>
  <si>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</si>
  <si>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</si>
  <si>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</si>
  <si>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</si>
  <si>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</si>
  <si>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</si>
  <si>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</si>
  <si>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</si>
  <si>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</si>
  <si>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</si>
  <si>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</si>
  <si>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</si>
  <si>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</si>
  <si>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</si>
  <si>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</si>
  <si>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</si>
  <si>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</si>
  <si>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</si>
  <si>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</si>
  <si>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</si>
  <si>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</si>
  <si>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</si>
  <si>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</si>
  <si>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</si>
  <si>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</si>
  <si>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</si>
  <si>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</si>
  <si>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</si>
  <si>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</si>
  <si>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</si>
  <si>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</si>
  <si>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</si>
  <si>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</si>
  <si>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</si>
  <si>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</si>
  <si>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</si>
  <si>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</si>
  <si>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</si>
  <si>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</si>
  <si>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</si>
  <si>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</si>
  <si>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</si>
  <si>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</si>
  <si>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</si>
  <si>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</si>
  <si>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</si>
  <si>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</si>
  <si>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</si>
  <si>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</si>
  <si>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</si>
  <si>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</si>
  <si>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</si>
  <si>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</si>
  <si>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</si>
  <si>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</si>
  <si>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</si>
  <si>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</si>
  <si>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</si>
  <si>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</si>
  <si>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</si>
  <si>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</si>
  <si>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</si>
  <si>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</si>
  <si>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</si>
  <si>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</si>
  <si>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</si>
  <si>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</si>
  <si>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</si>
  <si>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</si>
  <si>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</si>
  <si>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</si>
  <si>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</si>
  <si>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</si>
  <si>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</si>
  <si>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</si>
  <si>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</si>
  <si>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</si>
  <si>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</si>
  <si>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</si>
  <si>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</si>
  <si>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</si>
  <si>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</si>
  <si>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</si>
  <si>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</si>
  <si>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</si>
  <si>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</si>
  <si>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</si>
  <si>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</si>
  <si>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</si>
  <si>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</si>
  <si>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</si>
  <si>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</si>
  <si>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</si>
  <si>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</si>
  <si>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</si>
  <si>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</si>
  <si>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</si>
  <si>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</si>
  <si>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</si>
  <si>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</si>
  <si>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</si>
  <si>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</si>
  <si>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</si>
  <si>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</si>
  <si>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</si>
  <si>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</si>
  <si>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</si>
  <si>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</si>
  <si>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</si>
  <si>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</si>
  <si>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</si>
  <si>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</si>
  <si>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</si>
  <si>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</si>
  <si>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</si>
  <si>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</si>
  <si>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</si>
  <si>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</si>
  <si>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</si>
  <si>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</si>
  <si>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</si>
  <si>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</si>
  <si>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</si>
  <si>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</si>
  <si>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</si>
  <si>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</si>
  <si>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</si>
  <si>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</si>
  <si>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</si>
  <si>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</si>
  <si>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</si>
  <si>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</si>
  <si>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</si>
  <si>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</si>
  <si>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</si>
  <si>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</si>
  <si>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</si>
  <si>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</si>
  <si>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</si>
  <si>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</si>
  <si>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</si>
  <si>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</si>
  <si>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</si>
  <si>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</si>
  <si>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</si>
  <si>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</si>
  <si>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</si>
  <si>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</si>
  <si>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</si>
  <si>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</si>
  <si>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</si>
  <si>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</si>
  <si>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</si>
  <si>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</si>
  <si>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</si>
  <si>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</si>
  <si>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</si>
  <si>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</si>
  <si>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</si>
  <si>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</si>
  <si>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</si>
  <si>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</si>
  <si>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</si>
  <si>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</si>
  <si>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</si>
  <si>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</si>
  <si>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</si>
  <si>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</si>
  <si>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</si>
  <si>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</si>
  <si>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</si>
  <si>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</si>
  <si>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</si>
  <si>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</si>
  <si>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</si>
  <si>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</si>
  <si>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</si>
  <si>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</si>
  <si>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</si>
  <si>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</si>
  <si>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</si>
  <si>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</si>
  <si>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</si>
  <si>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</si>
  <si>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</si>
  <si>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</si>
  <si>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</si>
  <si>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</si>
  <si>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</si>
  <si>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</si>
  <si>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</si>
  <si>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</si>
  <si>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</si>
  <si>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</si>
  <si>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</si>
  <si>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</si>
  <si>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</si>
  <si>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</si>
  <si>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</si>
  <si>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</si>
  <si>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</si>
  <si>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</si>
  <si>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</si>
  <si>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</si>
  <si>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</si>
  <si>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</si>
  <si>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</si>
  <si>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</si>
  <si>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</si>
  <si>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</si>
  <si>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</si>
  <si>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</si>
  <si>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</si>
  <si>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</si>
  <si>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</si>
  <si>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</si>
  <si>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</si>
  <si>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</si>
  <si>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</si>
  <si>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</si>
  <si>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</si>
  <si>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</si>
  <si>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</si>
  <si>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</si>
  <si>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</si>
  <si>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</si>
  <si>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</si>
  <si>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</si>
  <si>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</si>
  <si>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</si>
  <si>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</si>
  <si>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</si>
  <si>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</si>
  <si>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</si>
  <si>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</si>
  <si>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</si>
  <si>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</si>
  <si>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</si>
  <si>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</si>
  <si>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</si>
  <si>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</si>
  <si>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</si>
  <si>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</si>
  <si>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</si>
  <si>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</si>
  <si>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</si>
  <si>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</si>
  <si>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</si>
  <si>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</si>
  <si>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</si>
  <si>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</si>
  <si>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</si>
  <si>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</si>
  <si>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</si>
  <si>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</si>
  <si>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</si>
  <si>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</si>
  <si>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</si>
  <si>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</si>
  <si>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</si>
  <si>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</si>
  <si>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</si>
  <si>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</si>
  <si>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</si>
  <si>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</si>
  <si>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</si>
  <si>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</si>
  <si>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</si>
  <si>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</si>
  <si>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</si>
  <si>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</si>
  <si>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</si>
  <si>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</si>
  <si>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</si>
  <si>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</si>
  <si>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</si>
  <si>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</si>
  <si>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</si>
  <si>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</si>
  <si>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</si>
  <si>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</si>
  <si>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</si>
  <si>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</si>
  <si>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</si>
  <si>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</si>
  <si>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</si>
  <si>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</si>
  <si>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</si>
  <si>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</si>
  <si>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</si>
  <si>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</si>
  <si>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</si>
  <si>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</si>
  <si>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</si>
  <si>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</si>
  <si>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</si>
  <si>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</si>
  <si>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</si>
  <si>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</si>
  <si>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</si>
  <si>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</si>
  <si>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</si>
  <si>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</si>
  <si>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</si>
  <si>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</si>
  <si>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</si>
  <si>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</si>
  <si>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</si>
  <si>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</si>
  <si>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</si>
  <si>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</si>
  <si>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</si>
  <si>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</si>
  <si>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</si>
  <si>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</si>
  <si>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</si>
  <si>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</si>
  <si>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</si>
  <si>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</si>
  <si>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</si>
  <si>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</si>
  <si>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</si>
  <si>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</si>
  <si>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</si>
  <si>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</si>
  <si>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</si>
  <si>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</si>
  <si>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</si>
  <si>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</si>
  <si>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</si>
  <si>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</si>
  <si>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</si>
  <si>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</si>
  <si>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</si>
  <si>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</si>
  <si>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</si>
  <si>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</si>
  <si>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</si>
  <si>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</si>
  <si>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</si>
  <si>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</si>
  <si>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</si>
  <si>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</si>
  <si>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</si>
  <si>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</si>
  <si>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</si>
  <si>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</si>
  <si>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</si>
  <si>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</si>
  <si>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</si>
  <si>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</si>
  <si>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</si>
  <si>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</si>
  <si>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</si>
  <si>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</si>
  <si>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</si>
  <si>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</si>
  <si>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</si>
  <si>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</si>
  <si>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</si>
  <si>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</si>
  <si>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</si>
  <si>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</si>
  <si>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</si>
  <si>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</si>
  <si>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</si>
  <si>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</si>
  <si>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</si>
  <si>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</si>
  <si>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</si>
  <si>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</si>
  <si>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</si>
  <si>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</si>
  <si>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</si>
  <si>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</si>
  <si>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</si>
  <si>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</si>
  <si>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</si>
  <si>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</si>
  <si>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</si>
  <si>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</si>
  <si>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</si>
  <si>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</si>
  <si>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</si>
  <si>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</si>
  <si>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</si>
  <si>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</si>
  <si>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</si>
  <si>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</si>
  <si>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</si>
  <si>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</si>
  <si>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</si>
  <si>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</si>
  <si>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</si>
  <si>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</si>
  <si>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</si>
  <si>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</si>
  <si>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</si>
  <si>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</si>
  <si>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</si>
  <si>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</si>
  <si>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</si>
  <si>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</si>
  <si>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</si>
  <si>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</si>
  <si>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</si>
  <si>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</si>
  <si>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</si>
  <si>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</si>
  <si>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</si>
  <si>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</si>
  <si>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</si>
  <si>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</si>
  <si>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</si>
  <si>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</si>
  <si>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</si>
  <si>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</si>
  <si>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</si>
  <si>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</si>
  <si>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</si>
  <si>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</si>
  <si>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</si>
  <si>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</si>
  <si>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</si>
  <si>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</si>
  <si>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</si>
  <si>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</si>
  <si>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</si>
  <si>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</si>
  <si>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</si>
  <si>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</si>
  <si>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</si>
  <si>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</si>
  <si>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</si>
  <si>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</si>
  <si>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</si>
  <si>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</si>
  <si>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</si>
  <si>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</si>
  <si>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</si>
  <si>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</si>
  <si>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</si>
  <si>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</si>
  <si>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</si>
  <si>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</si>
  <si>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</si>
  <si>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</si>
  <si>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</si>
  <si>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</si>
  <si>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</si>
  <si>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</si>
  <si>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</si>
  <si>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</si>
  <si>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</si>
  <si>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</si>
  <si>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</si>
  <si>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</si>
  <si>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</si>
  <si>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</si>
  <si>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</si>
  <si>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</si>
  <si>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</si>
  <si>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</si>
  <si>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</si>
  <si>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</si>
  <si>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</si>
  <si>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</si>
  <si>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</si>
  <si>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</si>
  <si>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</si>
  <si>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</si>
  <si>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</si>
  <si>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</si>
  <si>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</si>
  <si>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</si>
  <si>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</si>
  <si>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</si>
  <si>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</si>
  <si>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</si>
  <si>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</si>
  <si>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</si>
  <si>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</si>
  <si>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</si>
  <si>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</si>
  <si>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</si>
  <si>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</si>
  <si>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</si>
  <si>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</si>
  <si>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</si>
  <si>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</si>
  <si>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</si>
  <si>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</si>
  <si>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</si>
  <si>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</si>
  <si>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</si>
  <si>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</si>
  <si>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</si>
  <si>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</si>
  <si>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</si>
  <si>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</si>
  <si>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</si>
  <si>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</si>
  <si>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</si>
  <si>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</si>
  <si>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</si>
  <si>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</si>
  <si>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</si>
  <si>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</si>
  <si>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</si>
  <si>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</si>
  <si>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</si>
  <si>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</si>
  <si>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</si>
  <si>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</si>
  <si>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</si>
  <si>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</si>
  <si>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</si>
  <si>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</si>
  <si>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</si>
  <si>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</si>
  <si>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</si>
  <si>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</si>
  <si>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</si>
  <si>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</si>
  <si>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</si>
  <si>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</si>
  <si>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</si>
  <si>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</si>
  <si>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</si>
  <si>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</si>
  <si>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</si>
  <si>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</si>
  <si>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</si>
  <si>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</si>
  <si>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</si>
  <si>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</si>
  <si>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</si>
  <si>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</si>
  <si>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</si>
  <si>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</si>
  <si>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</si>
  <si>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</si>
  <si>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</si>
  <si>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</si>
  <si>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</si>
  <si>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</si>
  <si>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</si>
  <si>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</si>
  <si>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</si>
  <si>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</si>
  <si>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</si>
  <si>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</si>
  <si>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</si>
  <si>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</si>
  <si>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</si>
  <si>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</si>
  <si>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</si>
  <si>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</si>
  <si>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</si>
  <si>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</si>
  <si>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</si>
  <si>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</si>
  <si>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</si>
  <si>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</si>
  <si>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</si>
  <si>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</si>
  <si>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</si>
  <si>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</si>
  <si>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</si>
  <si>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</si>
  <si>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</si>
  <si>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</si>
  <si>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</si>
  <si>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</si>
  <si>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</si>
  <si>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</si>
  <si>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</si>
  <si>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</si>
  <si>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</si>
  <si>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</si>
  <si>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</si>
  <si>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</si>
  <si>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</si>
  <si>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</si>
  <si>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</si>
  <si>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</si>
  <si>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</si>
  <si>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</si>
  <si>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</si>
  <si>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</si>
  <si>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</si>
  <si>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</si>
  <si>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</si>
  <si>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</si>
  <si>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</si>
  <si>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</si>
  <si>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</si>
  <si>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</si>
  <si>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</si>
  <si>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</si>
  <si>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</si>
  <si>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</si>
  <si>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</si>
  <si>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</si>
  <si>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</si>
  <si>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</si>
  <si>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</si>
  <si>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</si>
  <si>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</si>
  <si>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</si>
  <si>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</si>
  <si>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</si>
  <si>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</si>
  <si>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</si>
  <si>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</si>
  <si>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</si>
  <si>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</si>
  <si>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</si>
  <si>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</si>
  <si>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</si>
  <si>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</si>
  <si>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</si>
  <si>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</si>
  <si>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</si>
  <si>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</si>
  <si>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</si>
  <si>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</si>
  <si>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</si>
  <si>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</si>
  <si>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</si>
  <si>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</si>
  <si>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</si>
  <si>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</si>
  <si>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</si>
  <si>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</si>
  <si>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</si>
  <si>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</si>
  <si>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</si>
  <si>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</si>
  <si>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</si>
  <si>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</si>
  <si>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</si>
  <si>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</si>
  <si>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</si>
  <si>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</si>
  <si>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</si>
  <si>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</si>
  <si>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</si>
  <si>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</si>
  <si>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</si>
  <si>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</si>
  <si>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</si>
  <si>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</si>
  <si>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</si>
  <si>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</si>
  <si>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</si>
  <si>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</si>
  <si>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</si>
  <si>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</si>
  <si>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</si>
  <si>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</si>
  <si>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</si>
  <si>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</si>
  <si>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</si>
  <si>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</si>
  <si>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</si>
  <si>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</si>
  <si>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</si>
  <si>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</si>
  <si>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</si>
  <si>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</si>
  <si>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</si>
  <si>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</si>
  <si>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</si>
  <si>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</si>
  <si>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</si>
  <si>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</si>
  <si>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</si>
  <si>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</si>
  <si>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</si>
  <si>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</si>
  <si>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</si>
  <si>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</si>
  <si>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</si>
  <si>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</si>
  <si>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</si>
  <si>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</si>
  <si>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</si>
  <si>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</si>
  <si>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</si>
  <si>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</si>
  <si>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</si>
  <si>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</si>
  <si>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</si>
  <si>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</si>
  <si>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</si>
  <si>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</si>
  <si>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</si>
  <si>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</si>
  <si>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</si>
  <si>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</si>
  <si>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</si>
  <si>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</si>
  <si>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</si>
  <si>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</si>
  <si>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</si>
  <si>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</si>
  <si>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</si>
  <si>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</si>
  <si>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</si>
  <si>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</si>
  <si>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</si>
  <si>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</si>
  <si>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</si>
  <si>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</si>
  <si>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</si>
  <si>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</si>
  <si>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</si>
  <si>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</si>
  <si>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</si>
  <si>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</si>
  <si>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</si>
  <si>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</si>
  <si>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</si>
  <si>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</si>
  <si>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</si>
  <si>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</si>
  <si>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</si>
  <si>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</si>
  <si>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</si>
  <si>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</si>
  <si>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</si>
  <si>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</si>
  <si>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</si>
  <si>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</si>
  <si>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</si>
  <si>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</si>
  <si>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</si>
  <si>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</si>
  <si>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</si>
  <si>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</si>
  <si>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</si>
  <si>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</si>
  <si>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</si>
  <si>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</si>
  <si>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</si>
  <si>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</si>
  <si>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</si>
  <si>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</si>
  <si>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</si>
  <si>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</si>
  <si>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</si>
  <si>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</si>
  <si>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</si>
  <si>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</si>
  <si>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</si>
  <si>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</si>
  <si>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</si>
  <si>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</si>
  <si>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</si>
  <si>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</si>
  <si>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</si>
  <si>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</si>
  <si>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</si>
  <si>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</si>
  <si>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</si>
  <si>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</si>
  <si>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</si>
  <si>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</si>
  <si>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</si>
  <si>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</si>
  <si>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</si>
  <si>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</si>
  <si>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</si>
  <si>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</si>
  <si>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</si>
  <si>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</si>
  <si>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</si>
  <si>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</si>
  <si>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</si>
  <si>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</si>
  <si>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</si>
  <si>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</si>
  <si>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</si>
  <si>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</si>
  <si>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</si>
  <si>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</si>
  <si>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</si>
  <si>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</si>
  <si>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</si>
  <si>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</si>
  <si>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</si>
  <si>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</si>
  <si>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</si>
  <si>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</si>
  <si>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</si>
  <si>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</si>
  <si>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</si>
  <si>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</si>
  <si>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</si>
  <si>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</si>
  <si>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</si>
  <si>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</si>
  <si>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</si>
  <si>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</si>
  <si>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</si>
  <si>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</si>
  <si>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</si>
  <si>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</si>
  <si>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</si>
  <si>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</si>
  <si>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</si>
  <si>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</si>
  <si>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</si>
  <si>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</si>
  <si>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</si>
  <si>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</si>
  <si>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</si>
  <si>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</si>
  <si>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</si>
  <si>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</si>
  <si>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</si>
  <si>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</si>
  <si>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</si>
  <si>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</si>
  <si>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</si>
  <si>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</si>
  <si>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</si>
  <si>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</si>
  <si>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</si>
  <si>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</si>
  <si>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</si>
  <si>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</si>
  <si>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</si>
  <si>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</si>
  <si>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</si>
  <si>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</si>
  <si>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</si>
  <si>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</si>
  <si>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</si>
  <si>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</si>
  <si>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</si>
  <si>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</si>
  <si>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</si>
  <si>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</si>
  <si>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</si>
  <si>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</si>
  <si>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</si>
  <si>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</si>
  <si>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</si>
  <si>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</si>
  <si>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</si>
  <si>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</si>
  <si>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</si>
  <si>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</si>
  <si>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</si>
  <si>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</si>
  <si>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</si>
  <si>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</si>
  <si>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</si>
  <si>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</si>
  <si>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</si>
  <si>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</si>
  <si>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</si>
  <si>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</si>
  <si>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</si>
  <si>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</si>
  <si>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</si>
  <si>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</si>
  <si>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</si>
  <si>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</si>
  <si>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</si>
  <si>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</si>
  <si>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</si>
  <si>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</si>
  <si>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</si>
  <si>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</si>
  <si>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</si>
  <si>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</si>
  <si>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</si>
  <si>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</si>
  <si>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</si>
  <si>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</si>
  <si>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</si>
  <si>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</si>
  <si>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</si>
  <si>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</si>
  <si>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</si>
  <si>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</si>
  <si>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</si>
  <si>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</si>
  <si>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</si>
  <si>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</si>
  <si>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</si>
  <si>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</si>
  <si>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</si>
  <si>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</si>
  <si>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</si>
  <si>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</si>
  <si>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</si>
  <si>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</si>
  <si>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</si>
  <si>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</si>
  <si>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</si>
  <si>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</si>
  <si>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</si>
  <si>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</si>
  <si>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</si>
  <si>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</si>
  <si>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</si>
  <si>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</si>
  <si>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</si>
  <si>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</si>
  <si>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</si>
  <si>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</si>
  <si>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</si>
  <si>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</si>
  <si>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</si>
  <si>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</si>
  <si>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</si>
  <si>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</si>
  <si>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</si>
  <si>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</si>
  <si>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</si>
  <si>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</si>
  <si>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</si>
  <si>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</si>
  <si>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</si>
  <si>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</si>
  <si>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</si>
  <si>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</si>
  <si>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</si>
  <si>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</si>
  <si>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</si>
  <si>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</si>
  <si>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</si>
  <si>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</si>
  <si>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</si>
  <si>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</si>
  <si>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</si>
  <si>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</si>
  <si>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</si>
  <si>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</si>
  <si>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</si>
  <si>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</si>
  <si>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</si>
  <si>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</si>
  <si>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</si>
  <si>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</si>
  <si>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</si>
  <si>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</si>
  <si>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</si>
  <si>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</si>
  <si>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</si>
  <si>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</si>
  <si>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</si>
  <si>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</si>
  <si>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</si>
  <si>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</si>
  <si>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</si>
  <si>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</si>
  <si>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</si>
  <si>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</si>
  <si>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</si>
  <si>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</si>
  <si>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</si>
  <si>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</si>
  <si>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</si>
  <si>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</si>
  <si>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</si>
  <si>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</si>
  <si>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</si>
  <si>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</si>
  <si>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</si>
  <si>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</si>
  <si>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</si>
  <si>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</si>
  <si>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</si>
  <si>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</si>
  <si>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</si>
  <si>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</si>
  <si>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</si>
  <si>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</si>
  <si>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</si>
  <si>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</si>
  <si>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</si>
  <si>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</si>
  <si>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</si>
  <si>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</si>
  <si>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</si>
  <si>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</si>
  <si>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</si>
  <si>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</si>
  <si>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</si>
  <si>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</si>
  <si>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</si>
  <si>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</si>
  <si>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</si>
  <si>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</si>
  <si>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</si>
  <si>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</si>
  <si>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</si>
  <si>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</si>
  <si>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</si>
  <si>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</si>
  <si>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</si>
  <si>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</si>
  <si>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</si>
  <si>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</si>
  <si>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</si>
  <si>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</si>
  <si>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</si>
  <si>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</si>
  <si>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</si>
  <si>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</si>
  <si>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</si>
  <si>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</si>
  <si>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</si>
  <si>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</si>
  <si>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</si>
  <si>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</si>
  <si>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</si>
  <si>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</si>
  <si>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</si>
  <si>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</si>
  <si>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</si>
  <si>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</si>
  <si>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</si>
  <si>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</si>
  <si>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</si>
  <si>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</si>
  <si>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</si>
  <si>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</si>
  <si>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</si>
  <si>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</si>
  <si>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</si>
  <si>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</si>
  <si>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</si>
  <si>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</si>
  <si>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</si>
  <si>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</si>
  <si>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</si>
  <si>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</si>
  <si>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</si>
  <si>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</si>
  <si>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</si>
  <si>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</si>
  <si>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</si>
  <si>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</si>
  <si>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</si>
  <si>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</si>
  <si>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</si>
  <si>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</si>
  <si>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</si>
  <si>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</si>
  <si>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</si>
  <si>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</si>
  <si>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</si>
  <si>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</si>
  <si>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</si>
  <si>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</si>
  <si>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</si>
  <si>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</si>
  <si>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</si>
  <si>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</si>
  <si>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</si>
  <si>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PCM-20251119-00000074</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</si>
  <si>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</si>
  <si>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</si>
  <si>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</si>
  <si>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</si>
  <si>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</si>
  <si>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</si>
  <si>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</si>
  <si>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</si>
  <si>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</si>
  <si>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</si>
  <si>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</si>
  <si>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</si>
  <si>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</si>
  <si>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</si>
  <si>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</si>
  <si>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</si>
  <si>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</si>
  <si>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</si>
  <si>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</si>
  <si>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</si>
  <si>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</si>
  <si>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</si>
  <si>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</si>
  <si>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</si>
  <si>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</si>
  <si>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</si>
  <si>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</si>
  <si>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</si>
  <si>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</si>
  <si>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</si>
  <si>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</si>
  <si>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</si>
  <si>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</si>
  <si>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</si>
  <si>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</si>
  <si>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</si>
  <si>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</si>
  <si>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</si>
  <si>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</si>
  <si>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</si>
  <si>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</si>
  <si>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</si>
  <si>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</si>
  <si>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</si>
  <si>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</si>
  <si>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</si>
  <si>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</si>
  <si>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</si>
  <si>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</si>
  <si>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</si>
  <si>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</si>
  <si>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</si>
  <si>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</si>
  <si>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</si>
  <si>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</si>
  <si>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</si>
  <si>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</si>
  <si>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</si>
  <si>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</si>
  <si>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</si>
  <si>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</si>
  <si>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</si>
  <si>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</si>
  <si>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</si>
  <si>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</si>
  <si>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</si>
  <si>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</si>
  <si>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</si>
  <si>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</si>
  <si>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</si>
  <si>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</si>
  <si>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</si>
  <si>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</si>
  <si>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</si>
  <si>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</si>
  <si>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</si>
  <si>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</si>
  <si>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</si>
  <si>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</si>
  <si>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</si>
  <si>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</si>
  <si>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</si>
  <si>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</si>
  <si>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</si>
  <si>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</si>
  <si>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</si>
  <si>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</si>
  <si>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</si>
  <si>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</si>
  <si>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</si>
  <si>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</si>
  <si>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</si>
  <si>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</si>
  <si>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PCM-20251118-00002054</t>
  </si>
  <si>
    <t>Site located in side tunnel and power not available and not applicable to connect PG.</t>
  </si>
  <si>
    <t>PCM-20251118-00002023</t>
  </si>
  <si>
    <t xml:space="preserve">ETA 60 MIN </t>
  </si>
  <si>
    <t>PCM-20251118-00002052</t>
  </si>
  <si>
    <t xml:space="preserve">Site located in deep desert &amp; dangerous area , under night access /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</si>
</sst>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9" totalsRowShown="0" headerRowDxfId="15" dataDxfId="14" headerRowBorderDxfId="12" tableBorderDxfId="13">
  <autoFilter ref="A1:L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tabSelected="1" workbookViewId="0">
      <selection activeCell="E3" sqref="E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317.10206574074255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10758</v>
      </c>
      <c r="E3" s="130" t="s">
        <v>39021</v>
      </c>
      <c r="F3" s="127">
        <v>45980.048449074071</v>
      </c>
      <c r="G3" s="131">
        <f ca="1">IFERROR(NOW()-F3,"")</f>
        <v>2.0425925977178849E-3</v>
      </c>
      <c r="H3" s="127">
        <v>45980.04283564815</v>
      </c>
      <c r="I3" s="129" t="str">
        <f>IFERROR(VLOOKUP(D3,DB!A:F,6,0),"")</f>
        <v>SCECO</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45980.050491666669</v>
      </c>
      <c r="H4" s="127"/>
      <c r="I4" s="129" t="str">
        <f>IFERROR(VLOOKUP(D4,DB!A:F,6,0),"")</f>
        <v/>
      </c>
      <c r="J4" s="129" t="str">
        <f>IFERROR(VLOOKUP(D4,DB!A:G,7,0),"")</f>
        <v/>
      </c>
      <c r="K4" s="132"/>
      <c r="L4" s="133" t="str">
        <f>IFERROR(VLOOKUP(D4,DB!A:I,9,0),"")</f>
        <v/>
      </c>
    </row>
    <row r="5" spans="1:15" ht="15" customHeight="1">
      <c r="A5" s="128"/>
      <c r="B5" s="129" t="str">
        <f>IFERROR(VLOOKUP(D10,DB!A:K,11,0),"")</f>
        <v/>
      </c>
      <c r="C5" s="129"/>
      <c r="D5" s="129"/>
      <c r="E5" s="130"/>
      <c r="F5" s="127"/>
      <c r="G5" s="131">
        <f ca="1">IFERROR(NOW()-F5,"")</f>
        <v>45980.050491666669</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45980.050491666669</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45980.050491666669</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45980.050491666669</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45980.050491666669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45980.050491666669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45980.050491666669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45980.050491666669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45980.050491666669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45980.050491666669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45980.050491666669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45980.050491666669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45980.050491666669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45980.050491666669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45980.050491666669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45980.050491666669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45980.050491666669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45980.050491666669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45980.050491666669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45980.050491666669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45980.050491666669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45980.050491666669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45980.050491666669</v>
      </c>
      <c r="H27" s="127"/>
      <c r="I27" s="129" t="str">
        <f>IFERROR(VLOOKUP(D32,DB!A:F,6,0),"")</f>
        <v/>
      </c>
      <c r="J27" s="129" t="str">
        <f>IFERROR(VLOOKUP(D32,DB!A:G,7,0),"")</f>
        <v/>
      </c>
      <c r="K27" s="132"/>
      <c r="L27" s="133" t="str">
        <f>IFERROR(VLOOKUP(D32,DB!A:I,9,0),"")</f>
        <v/>
      </c>
    </row>
    <row r="28" spans="1:12" ht="15" customHeight="1">
      <c r="A28" s="128"/>
      <c r="B28" s="129" t="str">
        <f>IFERROR(VLOOKUP(#REF!,DB!A:K,11,0),"")</f>
        <v/>
      </c>
      <c r="C28" s="129"/>
      <c r="D28" s="129"/>
      <c r="E28" s="130"/>
      <c r="F28" s="127"/>
      <c r="G28" s="131">
        <f ca="1">IFERROR(NOW()-F28,"")</f>
        <v>45980.050491666669</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45980.050491666669</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45980.050491666669</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45980.050491666669</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45980.050491666669</v>
      </c>
      <c r="H32" s="127"/>
      <c r="I32" s="129" t="str">
        <f>IFERROR(VLOOKUP(#REF!,DB!A:F,6,0),"")</f>
        <v/>
      </c>
      <c r="J32" s="129" t="str">
        <f>IFERROR(VLOOKUP(#REF!,DB!A:G,7,0),"")</f>
        <v/>
      </c>
      <c r="K32" s="132"/>
      <c r="L32" s="133" t="str">
        <f>IFERROR(VLOOKUP(#REF!,DB!A:I,9,0),"")</f>
        <v/>
      </c>
    </row>
    <row r="33" spans="1:12" ht="15" customHeight="1">
      <c r="A33" s="128"/>
      <c r="B33" s="129" t="str">
        <f>IFERROR(VLOOKUP(D33,DB!A:K,11,0),"")</f>
        <v/>
      </c>
      <c r="C33" s="129"/>
      <c r="D33" s="129"/>
      <c r="E33" s="130"/>
      <c r="F33" s="127"/>
      <c r="G33" s="131">
        <f ca="1">IFERROR(NOW()-F33,"")</f>
        <v>45980.050491666669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45980.050491666669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45980.050491666669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45980.050491666669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45980.050491666669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45980.050491666669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45980.050491666669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45980.050491666669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45980.050491666669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45980.050491666669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45980.050491666669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45980.050491666669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45980.050491666669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45980.050491666669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45980.050491666669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45980.050491666669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45980.050491666669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45980.050491666669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45980.050491666669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45980.050491666669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45980.050491666669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45980.050491666669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45980.050491666669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45980.050491666669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45980.050491666669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45980.050491666669</v>
      </c>
      <c r="H58" s="127"/>
      <c r="I58" s="129" t="str">
        <f>IFERROR(VLOOKUP(D58,DB!A:F,6,0),"")</f>
        <v/>
      </c>
      <c r="J58" s="129" t="str">
        <f>IFERROR(VLOOKUP(D58,DB!A:G,7,0),"")</f>
        <v/>
      </c>
      <c r="K58" s="132"/>
      <c r="L58" s="133" t="str">
        <f>IFERROR(VLOOKUP(D58,DB!A:I,9,0),"")</f>
        <v/>
      </c>
    </row>
  </sheetData>
  <customSheetViews>
    <customSheetView guid="{F6042A99-DD27-4453-835D-0834D95730CC}" filter="1" showAutoFilter="1">
      <pageMargins left="0" right="0" top="0" bottom="0" header="0" footer="0"/>
      <autoFilter ref="B1:M1" xr:uid="{9D9C44C4-8DD8-4EC7-921B-7B96C95F81D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155.05065370370721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45980.050491666669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45980.050491666669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45980.050491666669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45980.050491666669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45980.050491666669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45980.050491666669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45980.050491666669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45980.050491666669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45980.050491666669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45980.050491666669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45980.050491666669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45980.050491666669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45980.050491666669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45980.050491666669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45980.050491666669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45980.050491666669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45980.050491666669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45980.050491666669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45980.050491666669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45980.050491666669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45980.050491666669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45980.050491666669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45980.050491666669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45980.050491666669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45980.050491666669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45980.050491666669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45980.050491666669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45980.050491666669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45980.050491666669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45980.050491666669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45980.050491666669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45980.050491666669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45980.050491666669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45980.050491666669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45980.050491666669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45980.050491666669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45980.050491666669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45980.050491666669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45980.050491666669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45980.050491666669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45980.050491666669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45980.050491666669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45980.050491666669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45980.050491666669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45980.050491666669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45980.050491666669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45980.050491666669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45980.050491666669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45980.050491666669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45980.050491666669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45980.050491666669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45980.050491666669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45980.050491666669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45980.050491666669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45980.050491666669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45980.050491666669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45980.050491666669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45980.050491666669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45980.050491666669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45980.050491666669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45980.050491666669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45980.050491666669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45980.050491666669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45980.050491666669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45980.050491666669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45980.050491666669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45980.050491666669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45980.050491666669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45980.050491666669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45980.050491666669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45980.050491666669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45980.050491666669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45980.050491666669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45980.050491666669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45980.050491666669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45980.050491666669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45980.050491666669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45980.050491666669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45980.050491666669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45980.050491666669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45980.050491666669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45980.050491666669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45980.050491666669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45980.050491666669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45980.050491666669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45980.050491666669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45980.050491666669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45980.050491666669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45980.050491666669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45980.050491666669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45980.050491666669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45980.050491666669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45980.050491666669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45980.050491666669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45980.050491666669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45980.050491666669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45980.050491666669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45980.050491666669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45980.050491666669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45980.050491666669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45980.050491666669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45980.050491666669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45980.050491666669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45980.050491666669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45980.050491666669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45980.050491666669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45980.050491666669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45980.050491666669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45980.050491666669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45980.050491666669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45980.050491666669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45980.050491666669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45980.050491666669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45980.050491666669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45980.050491666669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45980.050491666669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45980.050491666669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45980.050491666669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45980.050491666669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45980.050491666669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45980.050491666669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45980.050491666669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45980.050491666669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45980.050491666669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45980.050491666669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45980.050491666669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45980.050491666669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45980.050491666669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45980.050491666669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45980.050491666669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45980.050491666669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45980.050491666669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45980.050491666669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45980.050491666669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45980.050491666669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45980.050491666669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45980.050491666669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45980.050491666669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45980.050491666669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45980.050491666669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45980.050491666669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45980.050491666669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45980.050491666669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45980.050491666669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45980.050491666669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45980.050491666669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45980.050491666669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45980.050491666669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45980.050491666669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45980.050491666669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45980.050491666669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45980.050491666669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45980.050491666669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45980.050491666669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45980.050491666669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45980.050491666669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45980.050491666669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45980.050491666669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45980.050491666669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45980.050491666669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45980.050491666669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45980.050491666669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45980.050491666669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45980.050491666669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45980.050491666669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45980.050491666669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45980.050491666669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45980.050491666669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45980.050491666669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45980.050491666669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45980.050491666669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45980.050491666669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45980.050491666669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45980.050491666669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45980.050491666669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45980.050491666669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45980.050491666669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45980.050491666669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45980.050491666669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45980.050491666669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45980.050491666669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45980.050491666669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45980.050491666669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45980.050491666669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45980.050491666669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45980.050491666669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45980.050491666669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45980.050491666669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45980.050491666669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45980.050491666669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45980.050491666669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45980.050491666669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45980.050491666669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45980.050491666669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45980.050491666669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45980.050491666669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45980.050491666669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45980.050491666669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45980.050491666669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45980.050491666669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45980.050491666669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45980.050491666669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45980.050491666669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45980.050491666669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45980.050491666669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45980.050491666669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45980.050491666669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45980.050491666669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45980.050491666669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45980.050491666669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45980.050491666669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45980.050491666669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45980.050491666669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45980.050491666669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45980.050491666669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45980.050491666669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45980.050491666669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45980.050491666669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45980.050491666669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45980.050491666669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45980.050491666669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45980.050491666669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45980.050491666669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45980.050491666669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45980.050491666669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45980.050491666669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45980.050491666669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45980.050491666669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45980.050491666669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45980.050491666669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45980.050491666669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45980.050491666669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45980.050491666669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45980.050491666669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45980.050491666669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45980.050491666669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45980.050491666669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45980.050491666669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45980.050491666669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45980.050491666669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45980.050491666669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45980.050491666669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45980.050491666669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45980.050491666669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45980.050491666669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45980.050491666669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45980.050491666669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45980.050491666669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45980.050491666669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45980.050491666669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45980.050491666669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45980.050491666669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45980.050491666669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45980.050491666669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45980.050491666669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45980.050491666669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45980.050491666669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45980.050491666669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45980.050491666669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45980.050491666669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45980.050491666669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45980.050491666669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45980.050491666669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45980.050491666669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45980.050491666669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45980.050491666669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45980.050491666669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45980.050491666669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45980.050491666669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45980.050491666669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45980.050491666669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45980.050491666669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45980.050491666669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45980.050491666669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45980.050491666669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45980.050491666669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45980.050491666669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45980.050491666669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45980.050491666669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45980.050491666669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45980.050491666669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45980.050491666669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45980.050491666669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45980.050491666669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45980.050491666669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45980.050491666669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45980.050491666669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45980.050491666669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45980.050491666669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45980.050491666669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45980.050491666669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45980.050491666669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45980.050491666669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45980.050491666669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45980.050491666669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45980.050491666669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45980.050491666669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45980.050491666669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45980.050491666669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45980.050491666669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45980.050491666669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45980.050491666669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45980.050491666669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45980.050491666669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45980.050491666669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45980.050491666669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45980.050491666669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45980.050491666669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45980.050491666669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45980.050491666669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45980.050491666669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45980.050491666669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45980.050491666669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45980.050491666669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45980.050491666669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45980.050491666669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45980.050491666669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45980.050491666669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45980.050491666669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45980.050491666669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45980.050491666669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45980.050491666669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45980.050491666669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45980.050491666669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45980.050491666669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45980.050491666669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45980.050491666669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45980.050491666669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45980.050491666669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45980.050491666669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45980.050491666669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45980.050491666669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45980.050491666669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45980.050491666669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45980.050491666669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45980.050491666669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45980.050491666669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45980.050491666669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45980.050491666669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45980.050491666669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45980.050491666669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45980.050491666669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45980.050491666669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45980.050491666669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45980.050491666669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45980.050491666669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45980.050491666669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45980.050491666669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45980.050491666669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45980.050491666669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45980.050491666669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45980.050491666669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45980.050491666669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45980.050491666669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45980.050491666669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45980.050491666669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45980.050491666669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45980.050491666669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45980.050491666669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45980.050491666669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45980.050491666669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45980.050491666669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45980.050491666669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45980.050491666669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45980.050491666669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45980.050491666669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45980.050491666669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45980.050491666669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45980.050491666669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45980.050491666669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45980.050491666669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45980.050491666669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45980.050491666669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45980.050491666669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45980.050491666669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45980.050491666669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45980.050491666669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45980.050491666669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45980.050491666669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45980.050491666669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45980.050491666669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45980.050491666669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45980.050491666669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45980.050491666669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45980.050491666669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45980.050491666669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45980.050491666669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45980.050491666669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45980.050491666669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45980.050491666669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45980.050491666669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45980.050491666669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45980.050491666669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45980.050491666669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45980.050491666669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45980.050491666669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45980.050491666669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45980.050491666669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45980.050491666669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45980.050491666669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45980.050491666669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45980.050491666669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45980.050491666669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45980.050491666669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45980.050491666669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45980.050491666669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45980.050491666669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45980.050491666669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45980.050491666669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45980.050491666669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45980.050491666669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45980.050491666669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45980.050491666669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45980.050491666669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45980.050491666669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45980.050491666669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45980.050491666669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45980.050491666669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45980.050491666669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45980.050491666669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45980.050491666669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45980.050491666669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45980.050491666669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45980.050491666669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45980.050491666669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45980.050491666669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45980.050491666669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45980.050491666669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45980.050491666669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45980.050491666669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45980.050491666669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45980.050491666669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45980.050491666669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45980.050491666669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45980.050491666669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45980.050491666669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45980.050491666669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45980.050491666669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45980.050491666669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45980.050491666669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45980.050491666669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45980.050491666669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45980.050491666669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45980.050491666669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45980.050491666669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45980.050491666669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45980.050491666669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45980.050491666669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45980.050491666669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45980.050491666669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45980.050491666669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45980.050491666669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45980.050491666669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45980.050491666669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45980.050491666669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45980.050491666669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45980.050491666669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45980.050491666669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45980.050491666669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45980.050491666669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45980.050491666669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45980.050491666669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45980.050491666669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45980.050491666669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45980.050491666669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45980.050491666669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45980.050491666669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45980.050491666669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45980.050491666669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45980.050491666669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45980.050491666669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45980.050491666669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45980.050491666669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45980.050491666669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45980.050491666669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45980.050491666669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45980.050491666669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45980.050491666669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45980.050491666669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45980.050491666669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45980.050491666669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45980.050491666669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45980.050491666669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45980.050491666669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45980.050491666669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45980.050491666669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45980.050491666669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45980.050491666669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45980.050491666669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45980.050491666669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45980.050491666669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45980.050491666669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45980.050491666669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45980.050491666669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45980.050491666669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45980.050491666669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45980.050491666669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45980.050491666669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45980.050491666669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45980.050491666669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45980.050491666669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45980.050491666669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45980.050491666669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45980.050491666669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45980.050491666669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45980.050491666669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45980.050491666669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45980.050491666669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45980.050491666669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45980.050491666669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45980.050491666669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45980.050491666669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45980.050491666669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45980.050491666669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45980.050491666669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45980.050491666669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45980.050491666669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45980.050491666669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45980.050491666669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45980.050491666669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45980.050491666669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45980.050491666669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45980.050491666669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45980.050491666669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45980.050491666669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45980.050491666669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45980.050491666669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45980.050491666669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45980.050491666669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45980.050491666669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45980.050491666669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45980.050491666669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45980.050491666669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45980.050491666669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45980.050491666669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45980.050491666669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45980.050491666669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45980.050491666669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45980.050491666669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45980.050491666669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45980.050491666669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45980.050491666669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45980.050491666669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45980.050491666669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45980.050491666669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45980.050491666669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45980.050491666669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45980.050491666669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45980.050491666669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45980.050491666669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45980.050491666669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45980.050491666669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45980.050491666669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45980.050491666669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45980.050491666669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45980.050491666669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45980.050491666669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45980.050491666669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45980.050491666669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45980.050491666669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45980.050491666669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45980.050491666669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45980.050491666669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45980.050491666669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45980.050491666669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45980.050491666669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45980.050491666669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45980.050491666669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45980.050491666669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45980.050491666669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45980.050491666669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45980.050491666669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45980.050491666669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45980.050491666669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45980.050491666669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45980.050491666669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45980.050491666669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45980.050491666669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45980.050491666669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45980.050491666669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45980.050491666669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45980.050491666669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45980.050491666669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45980.050491666669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45980.050491666669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45980.050491666669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45980.050491666669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45980.050491666669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45980.050491666669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45980.050491666669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45980.050491666669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45980.050491666669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45980.050491666669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45980.050491666669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45980.050491666669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45980.050491666669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45980.050491666669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45980.050491666669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45980.050491666669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45980.050491666669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45980.050491666669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45980.050491666669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45980.050491666669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45980.050491666669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45980.050491666669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45980.050491666669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45980.050491666669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45980.050491666669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45980.050491666669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45980.050491666669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45980.050491666669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45980.050491666669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45980.050491666669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45980.050491666669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45980.050491666669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45980.050491666669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45980.050491666669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45980.050491666669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45980.050491666669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45980.050491666669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45980.050491666669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45980.050491666669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45980.050491666669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45980.050491666669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45980.050491666669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45980.050491666669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45980.050491666669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45980.050491666669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45980.050491666669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45980.050491666669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45980.050491666669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45980.050491666669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45980.050491666669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45980.050491666669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45980.050491666669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45980.050491666669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45980.050491666669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45980.050491666669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45980.050491666669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45980.050491666669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45980.050491666669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45980.050491666669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45980.050491666669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45980.050491666669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45980.050491666669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45980.050491666669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45980.050491666669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45980.050491666669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45980.050491666669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45980.050491666669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45980.050491666669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45980.050491666669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45980.050491666669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45980.050491666669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45980.050491666669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45980.050491666669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45980.050491666669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45980.050491666669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45980.050491666669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45980.050491666669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45980.050491666669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45980.050491666669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45980.050491666669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45980.050491666669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45980.050491666669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45980.050491666669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45980.050491666669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45980.050491666669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45980.050491666669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45980.050491666669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45980.050491666669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45980.050491666669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45980.050491666669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45980.050491666669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45980.050491666669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45980.050491666669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45980.050491666669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45980.050491666669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45980.050491666669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45980.050491666669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45980.050491666669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45980.050491666669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45980.050491666669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45980.050491666669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45980.050491666669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45980.050491666669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45980.050491666669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45980.050491666669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45980.050491666669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45980.050491666669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45980.050491666669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45980.050491666669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45980.050491666669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45980.050491666669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45980.050491666669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45980.050491666669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45980.050491666669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45980.050491666669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45980.050491666669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45980.050491666669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45980.050491666669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45980.050491666669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45980.050491666669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45980.050491666669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45980.050491666669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45980.050491666669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45980.050491666669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45980.050491666669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45980.050491666669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45980.050491666669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45980.050491666669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45980.050491666669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45980.050491666669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45980.050491666669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45980.050491666669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45980.050491666669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45980.050491666669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45980.050491666669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45980.050491666669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45980.050491666669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45980.050491666669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45980.050491666669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45980.050491666669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45980.050491666669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45980.050491666669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45980.050491666669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45980.050491666669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45980.050491666669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45980.050491666669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45980.050491666669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45980.050491666669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45980.050491666669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45980.050491666669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45980.050491666669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45980.050491666669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45980.050491666669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45980.050491666669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45980.050491666669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45980.050491666669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45980.050491666669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45980.050491666669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45980.050491666669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45980.050491666669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45980.050491666669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45980.050491666669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45980.050491666669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45980.050491666669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45980.050491666669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45980.050491666669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45980.050491666669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45980.050491666669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45980.050491666669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45980.050491666669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45980.050491666669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45980.050491666669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45980.050491666669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45980.050491666669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45980.050491666669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45980.050491666669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45980.050491666669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45980.050491666669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45980.050491666669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45980.050491666669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45980.050491666669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45980.050491666669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45980.050491666669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45980.050491666669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45980.050491666669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45980.050491666669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45980.050491666669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45980.050491666669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45980.050491666669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45980.050491666669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45980.050491666669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45980.050491666669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45980.050491666669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45980.050491666669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45980.050491666669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45980.050491666669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45980.050491666669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45980.050491666669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45980.050491666669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45980.050491666669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45980.050491666669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45980.050491666669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45980.050491666669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45980.050491666669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45980.050491666669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45980.050491666669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45980.050491666669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45980.050491666669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45980.050491666669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45980.050491666669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45980.050491666669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45980.050491666669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45980.050491666669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45980.050491666669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45980.050491666669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45980.050491666669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45980.050491666669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45980.050491666669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45980.050491666669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45980.050491666669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45980.050491666669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45980.050491666669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45980.050491666669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45980.050491666669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45980.050491666669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45980.050491666669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45980.050491666669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45980.050491666669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45980.050491666669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45980.050491666669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45980.050491666669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45980.050491666669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45980.050491666669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45980.050491666669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45980.050491666669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45980.050491666669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45980.050491666669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45980.050491666669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45980.050491666669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45980.050491666669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45980.050491666669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45980.050491666669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45980.050491666669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45980.050491666669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45980.050491666669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45980.050491666669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45980.050491666669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45980.050491666669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45980.050491666669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45980.050491666669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45980.050491666669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45980.050491666669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45980.050491666669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45980.050491666669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45980.050491666669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45980.050491666669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45980.050491666669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45980.050491666669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45980.050491666669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45980.050491666669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45980.050491666669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45980.050491666669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45980.050491666669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45980.050491666669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45980.050491666669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45980.050491666669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45980.050491666669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45980.050491666669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45980.050491666669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45980.050491666669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45980.050491666669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45980.050491666669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45980.050491666669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45980.050491666669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45980.050491666669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45980.050491666669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45980.050491666669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45980.050491666669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45980.050491666669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45980.050491666669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45980.050491666669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45980.050491666669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45980.050491666669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45980.050491666669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45980.050491666669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45980.050491666669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45980.050491666669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45980.050491666669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45980.050491666669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45980.050491666669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45980.050491666669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45980.050491666669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45980.050491666669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45980.050491666669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45980.050491666669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45980.050491666669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45980.050491666669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45980.050491666669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45980.050491666669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45980.050491666669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45980.050491666669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45980.050491666669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45980.050491666669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45980.050491666669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45980.050491666669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45980.050491666669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45980.050491666669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45980.050491666669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45980.050491666669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45980.050491666669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45980.050491666669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45980.050491666669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45980.050491666669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45980.050491666669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45980.050491666669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45980.050491666669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45980.050491666669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45980.050491666669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45980.050491666669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45980.050491666669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45980.050491666669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45980.050491666669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45980.050491666669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45980.050491666669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45980.050491666669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45980.050491666669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45980.050491666669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45980.050491666669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45980.050491666669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45980.050491666669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45980.050491666669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45980.050491666669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45980.050491666669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45980.050491666669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45980.050491666669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45980.050491666669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45980.050491666669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45980.050491666669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45980.050491666669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45980.050491666669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45980.050491666669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45980.050491666669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45980.050491666669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45980.050491666669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45980.050491666669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45980.050491666669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45980.050491666669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45980.050491666669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45980.050491666669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45980.050491666669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45980.050491666669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45980.050491666669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45980.050491666669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45980.050491666669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45980.050491666669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45980.050491666669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45980.050491666669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45980.050491666669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45980.050491666669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45980.050491666669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45980.050491666669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45980.050491666669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45980.050491666669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45980.050491666669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45980.050491666669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45980.050491666669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45980.050491666669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45980.050491666669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45980.050491666669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45980.050491666669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45980.050491666669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45980.050491666669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45980.050491666669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45980.050491666669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45980.050491666669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45980.050491666669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45980.050491666669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45980.050491666669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45980.050491666669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45980.050491666669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45980.050491666669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45980.050491666669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45980.050491666669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45980.050491666669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45980.050491666669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45980.050491666669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45980.050491666669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45980.050491666669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45980.050491666669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45980.050491666669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45980.050491666669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45980.050491666669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45980.050491666669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45980.050491666669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45980.050491666669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45980.050491666669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45980.050491666669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45980.050491666669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45980.050491666669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45980.050491666669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45980.050491666669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45980.050491666669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45980.050491666669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45980.050491666669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45980.050491666669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45980.050491666669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45980.050491666669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45980.050491666669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45980.050491666669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45980.050491666669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45980.050491666669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45980.050491666669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45980.050491666669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45980.050491666669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45980.050491666669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45980.050491666669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45980.050491666669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45980.050491666669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45980.050491666669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45980.050491666669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45980.050491666669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45980.050491666669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45980.050491666669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45980.050491666669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45980.050491666669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45980.050491666669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45980.050491666669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45980.050491666669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45980.050491666669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45980.050491666669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45980.050491666669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45980.050491666669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45980.050491666669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45980.050491666669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45980.050491666669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45980.050491666669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45980.050491666669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45980.050491666669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45980.050491666669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45980.050491666669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45980.050491666669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45980.050491666669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45980.050491666669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45980.050491666669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45980.050491666669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45980.050491666669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45980.050491666669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45980.050491666669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45980.050491666669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45980.050491666669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45980.050491666669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45980.050491666669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45980.050491666669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45980.050491666669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45980.050491666669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45980.050491666669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45980.050491666669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45980.050491666669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45980.050491666669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45980.050491666669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45980.050491666669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45980.050491666669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45980.050491666669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45980.050491666669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45980.050491666669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45980.050491666669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45980.050491666669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45980.050491666669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45980.050491666669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45980.050491666669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45980.050491666669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45980.050491666669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45980.050491666669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45980.050491666669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45980.050491666669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45980.050491666669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45980.050491666669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45980.050491666669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45980.050491666669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45980.050491666669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45980.050491666669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45980.050491666669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45980.050491666669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45980.050491666669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45980.050491666669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45980.050491666669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45980.050491666669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45980.050491666669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45980.050491666669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45980.050491666669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45980.050491666669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45980.050491666669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45980.050491666669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45980.050491666669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45980.050491666669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45980.050491666669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45980.050491666669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45980.050491666669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45980.050491666669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45980.050491666669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45980.050491666669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45980.050491666669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45980.050491666669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45980.050491666669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45980.050491666669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45980.050491666669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45980.050491666669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45980.050491666669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45980.050491666669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45980.050491666669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45980.050491666669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45980.050491666669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45980.050491666669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45980.050491666669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45980.050491666669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45980.050491666669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45980.050491666669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45980.050491666669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45980.050491666669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45980.050491666669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45980.050491666669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45980.050491666669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45980.050491666669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45980.050491666669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45980.050491666669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45980.050491666669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45980.050491666669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45980.050491666669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45980.050491666669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45980.050491666669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45980.050491666669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45980.050491666669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45980.050491666669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45980.050491666669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45980.050491666669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45980.050491666669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45980.050491666669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45980.050491666669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45980.050491666669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45980.050491666669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45980.050491666669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45980.050491666669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45980.050491666669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45980.050491666669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45980.050491666669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45980.050491666669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45980.050491666669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45980.050491666669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45980.050491666669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45980.050491666669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45980.050491666669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45980.050491666669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45980.050491666669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45980.050491666669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45980.050491666669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45980.050491666669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45980.050491666669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45980.050491666669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45980.050491666669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45980.050491666669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45980.050491666669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45980.050491666669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45980.050491666669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45980.050491666669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45980.050491666669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45980.050491666669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45980.050491666669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45980.050491666669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45980.050491666669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45980.050491666669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45980.050491666669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45980.050491666669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45980.050491666669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45980.050491666669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45980.050491666669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45980.050491666669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45980.050491666669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45980.050491666669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45980.050491666669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45980.050491666669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45980.050491666669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45980.050491666669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45980.050491666669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45980.050491666669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45980.050491666669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45980.050491666669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276.56977407407248</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ca="1">IFERROR(NOW()-F3,"")</f>
        <v>45980.050491666669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45980.050491666669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45980.050491666669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45980.050491666669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45980.050491666669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45980.050491666669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45980.050491666669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45980.050491666669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45980.050491666669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45980.050491666669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45980.050491666669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45980.050491666669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45980.050491666669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45980.050491666669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45980.050491666669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45980.050491666669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45980.050491666669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45980.050491666669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45980.050491666669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45980.050491666669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45980.050491666669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45980.050491666669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45980.050491666669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45980.050491666669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45980.050491666669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45980.050491666669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45980.050491666669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45980.050491666669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45980.050491666669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45980.050491666669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45980.050491666669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45980.050491666669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45980.050491666669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45980.050491666669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45980.050491666669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45980.050491666669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45980.050491666669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45980.050491666669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45980.050491666669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45980.050491666669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45980.050491666669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45980.050491666669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45980.050491666669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45980.050491666669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45980.050491666669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45980.050491666669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45980.050491666669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45980.050491666669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45980.050491666669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45980.050491666669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45980.050491666669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45980.050491666669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45980.050491666669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45980.050491666669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45980.050491666669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45980.050491666669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45980.050491666669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45980.050491666669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45980.050491666669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45980.050491666669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45980.050491666669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45980.050491666669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45980.050491666669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45980.050491666669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45980.050491666669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45980.050491666669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45980.050491666669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45980.050491666669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45980.050491666669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45980.050491666669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45980.050491666669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45980.050491666669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45980.050491666669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45980.050491666669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45980.050491666669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45980.050491666669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45980.050491666669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45980.050491666669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45980.050491666669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45980.050491666669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45980.050491666669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45980.050491666669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45980.050491666669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45980.050491666669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45980.050491666669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45980.050491666669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45980.050491666669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45980.050491666669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45980.050491666669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45980.050491666669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45980.050491666669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45980.050491666669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45980.050491666669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45980.050491666669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45980.050491666669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45980.050491666669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45980.050491666669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45980.050491666669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45980.050491666669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45980.050491666669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45980.050491666669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45980.050491666669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45980.050491666669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45980.050491666669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45980.050491666669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45980.050491666669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45980.050491666669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45980.050491666669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45980.050491666669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45980.050491666669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45980.050491666669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45980.050491666669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45980.050491666669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45980.050491666669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45980.050491666669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45980.050491666669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45980.050491666669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45980.050491666669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45980.050491666669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45980.050491666669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45980.050491666669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45980.050491666669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45980.050491666669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45980.050491666669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45980.050491666669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45980.050491666669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45980.050491666669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45980.050491666669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45980.050491666669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45980.050491666669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45980.050491666669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45980.050491666669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45980.050491666669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45980.050491666669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45980.050491666669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45980.050491666669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45980.050491666669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45980.050491666669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45980.050491666669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45980.050491666669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45980.050491666669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45980.050491666669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45980.050491666669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45980.050491666669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45980.050491666669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45980.050491666669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45980.050491666669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45980.050491666669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45980.050491666669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45980.050491666669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45980.050491666669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45980.050491666669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45980.050491666669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45980.050491666669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45980.050491666669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45980.050491666669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45980.050491666669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45980.050491666669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45980.050491666669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45980.050491666669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45980.050491666669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45980.050491666669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45980.050491666669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45980.050491666669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45980.050491666669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45980.050491666669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45980.050491666669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45980.050491666669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45980.050491666669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45980.050491666669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45980.050491666669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45980.050491666669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45980.050491666669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45980.050491666669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45980.050491666669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45980.050491666669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45980.050491666669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45980.050491666669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45980.050491666669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45980.050491666669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45980.050491666669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45980.050491666669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45980.050491666669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45980.050491666669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45980.050491666669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45980.050491666669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45980.050491666669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45980.050491666669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45980.050491666669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45980.050491666669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45980.050491666669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45980.050491666669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45980.050491666669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45980.050491666669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45980.050491666669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45980.050491666669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45980.050491666669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45980.050491666669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45980.050491666669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45980.050491666669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45980.050491666669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45980.050491666669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45980.050491666669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45980.050491666669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45980.050491666669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45980.050491666669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45980.050491666669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45980.050491666669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45980.050491666669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45980.050491666669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45980.050491666669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45980.050491666669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45980.050491666669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45980.050491666669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45980.050491666669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45980.050491666669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45980.050491666669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45980.050491666669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45980.050491666669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45980.050491666669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45980.050491666669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45980.050491666669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45980.050491666669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45980.050491666669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45980.050491666669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45980.050491666669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45980.050491666669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45980.050491666669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45980.050491666669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45980.050491666669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45980.050491666669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45980.050491666669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45980.050491666669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45980.050491666669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45980.050491666669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45980.050491666669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45980.050491666669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45980.050491666669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45980.050491666669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45980.050491666669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45980.050491666669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45980.050491666669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45980.050491666669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45980.050491666669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45980.050491666669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45980.050491666669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45980.050491666669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45980.050491666669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45980.050491666669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45980.050491666669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45980.050491666669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45980.050491666669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45980.050491666669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45980.050491666669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45980.050491666669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45980.050491666669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45980.050491666669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45980.050491666669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45980.050491666669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45980.050491666669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45980.050491666669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45980.050491666669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45980.050491666669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45980.050491666669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45980.050491666669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45980.050491666669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45980.050491666669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45980.050491666669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45980.050491666669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45980.050491666669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45980.050491666669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45980.050491666669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45980.050491666669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45980.050491666669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45980.050491666669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45980.050491666669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45980.050491666669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45980.050491666669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45980.050491666669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45980.050491666669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45980.050491666669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45980.050491666669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45980.050491666669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45980.050491666669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45980.050491666669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45980.050491666669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45980.050491666669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45980.050491666669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45980.050491666669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45980.050491666669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45980.050491666669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45980.050491666669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45980.050491666669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45980.050491666669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45980.050491666669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45980.050491666669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45980.050491666669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45980.050491666669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45980.050491666669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45980.050491666669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45980.050491666669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45980.050491666669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45980.050491666669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45980.050491666669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45980.050491666669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45980.050491666669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45980.050491666669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45980.050491666669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45980.050491666669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45980.050491666669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45980.050491666669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45980.050491666669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45980.050491666669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45980.050491666669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45980.050491666669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45980.050491666669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45980.050491666669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45980.050491666669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45980.050491666669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45980.050491666669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45980.050491666669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45980.050491666669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45980.050491666669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45980.050491666669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45980.050491666669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45980.050491666669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45980.050491666669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45980.050491666669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45980.050491666669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45980.050491666669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45980.050491666669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45980.050491666669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45980.050491666669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45980.050491666669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45980.050491666669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45980.050491666669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45980.050491666669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45980.050491666669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45980.050491666669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45980.050491666669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45980.050491666669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45980.050491666669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45980.050491666669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45980.050491666669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45980.050491666669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45980.050491666669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45980.050491666669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45980.050491666669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45980.050491666669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45980.050491666669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45980.050491666669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45980.050491666669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45980.050491666669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45980.050491666669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45980.050491666669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45980.050491666669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45980.050491666669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45980.050491666669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45980.050491666669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45980.050491666669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45980.050491666669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45980.050491666669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45980.050491666669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45980.050491666669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45980.050491666669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45980.050491666669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45980.050491666669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45980.050491666669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45980.050491666669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45980.050491666669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45980.050491666669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45980.050491666669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45980.050491666669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45980.050491666669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45980.050491666669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45980.050491666669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45980.050491666669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45980.050491666669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45980.050491666669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45980.050491666669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45980.050491666669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45980.050491666669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45980.050491666669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45980.050491666669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45980.050491666669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45980.050491666669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45980.050491666669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45980.050491666669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45980.050491666669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45980.050491666669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45980.050491666669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45980.050491666669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45980.050491666669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45980.050491666669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45980.050491666669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45980.050491666669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45980.050491666669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45980.050491666669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45980.050491666669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45980.050491666669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45980.050491666669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45980.050491666669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45980.050491666669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45980.050491666669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45980.050491666669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45980.050491666669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45980.050491666669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45980.050491666669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45980.050491666669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45980.050491666669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45980.050491666669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45980.050491666669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45980.050491666669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45980.050491666669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45980.050491666669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45980.050491666669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45980.050491666669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45980.050491666669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45980.050491666669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45980.050491666669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45980.050491666669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45980.050491666669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45980.050491666669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45980.050491666669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45980.050491666669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45980.050491666669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45980.050491666669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45980.050491666669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45980.050491666669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45980.050491666669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45980.050491666669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45980.050491666669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45980.050491666669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45980.050491666669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45980.050491666669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45980.050491666669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45980.050491666669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45980.050491666669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45980.050491666669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45980.050491666669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45980.050491666669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45980.050491666669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45980.050491666669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45980.050491666669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45980.050491666669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45980.050491666669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45980.050491666669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45980.050491666669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45980.050491666669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45980.050491666669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45980.050491666669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45980.050491666669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45980.050491666669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45980.050491666669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45980.050491666669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45980.050491666669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45980.050491666669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45980.050491666669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45980.050491666669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45980.050491666669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45980.050491666669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45980.050491666669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45980.050491666669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45980.050491666669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45980.050491666669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45980.050491666669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45980.050491666669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45980.050491666669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45980.050491666669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45980.050491666669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45980.050491666669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45980.050491666669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45980.050491666669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45980.050491666669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45980.050491666669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45980.050491666669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45980.050491666669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45980.050491666669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45980.050491666669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45980.050491666669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45980.050491666669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45980.050491666669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45980.050491666669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45980.050491666669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45980.050491666669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45980.050491666669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45980.050491666669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45980.050491666669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45980.050491666669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45980.050491666669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45980.050491666669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45980.050491666669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45980.050491666669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45980.050491666669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45980.050491666669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45980.050491666669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45980.050491666669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45980.050491666669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45980.050491666669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0"/>
  <sheetViews>
    <sheetView workbookViewId="0">
      <selection activeCell="K14" sqref="K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88.218431481480366</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53.86161435185204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31.389380555556272</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2.5356884259308572</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14669</v>
      </c>
      <c r="E6" s="109" t="s">
        <v>39102</v>
      </c>
      <c r="F6" s="135">
        <v>45979.995995370373</v>
      </c>
      <c r="G6" s="111">
        <f ca="1">IFERROR(NOW()-F6,"")</f>
        <v>5.4496296295837965E-2</v>
      </c>
      <c r="H6" s="135">
        <v>45979.982870370368</v>
      </c>
      <c r="I6" s="109" t="str">
        <f>IFERROR(VLOOKUP(D6,DB!A:F,6,0),"")</f>
        <v>SCECO</v>
      </c>
      <c r="J6" s="109" t="str">
        <f>IFERROR(VLOOKUP(D6,DB!A:G,7,0),"")</f>
        <v>No BB Design</v>
      </c>
      <c r="K6" s="109" t="s">
        <v>39118</v>
      </c>
      <c r="L6" s="109" t="str">
        <f>IFERROR(VLOOKUP(D6,DB!A:I,9,0),"")</f>
        <v>Latis</v>
      </c>
    </row>
    <row r="7" spans="1:13">
      <c r="A7" s="109"/>
      <c r="B7" s="109" t="str">
        <f>IFERROR(VLOOKUP(D7,DB!A:K,11,0),"")</f>
        <v/>
      </c>
      <c r="C7" s="109"/>
      <c r="D7" s="109"/>
      <c r="E7" s="109"/>
      <c r="F7" s="109"/>
      <c r="G7" s="111">
        <f ca="1">IFERROR(NOW()-F7,"")</f>
        <v>45980.050491666669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45980.050491666669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45980.050491666669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45980.050491666669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45980.050491666669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45980.050491666669</v>
      </c>
      <c r="H12" s="109"/>
      <c r="I12" s="109"/>
      <c r="J12" s="109" t="str">
        <f>IFERROR(VLOOKUP(D12,DB!A:G,7,0),"")</f>
        <v/>
      </c>
      <c r="K12" s="109"/>
      <c r="L12" s="109" t="str">
        <f>IFERROR(VLOOKUP(D12,DB!A:I,9,0),"")</f>
        <v/>
      </c>
    </row>
    <row r="13" spans="1:13">
      <c r="A13" s="109"/>
      <c r="B13" s="109" t="str">
        <f>IFERROR(VLOOKUP(D13,DB!A:K,11,0),"")</f>
        <v/>
      </c>
      <c r="C13" s="109"/>
      <c r="D13" s="109"/>
      <c r="E13" s="109"/>
      <c r="F13" s="109"/>
      <c r="G13" s="111">
        <f ca="1">IFERROR(NOW()-F13,"")</f>
        <v>45980.050491666669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45980.050491666669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45980.050491666669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45980.050491666669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45980.050491666669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45980.050491666669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45980.050491666669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45980.050491666669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45980.050491666669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45980.050491666669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45980.050491666669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45980.050491666669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45980.050491666669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45980.050491666669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45980.050491666669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45980.050491666669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45980.050491666669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45980.050491666669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45980.050491666669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45980.050491666669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45980.050491666669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45980.050491666669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45980.050491666669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45980.050491666669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45980.050491666669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45980.050491666669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45980.050491666669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45980.050491666669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45980.050491666669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45980.050491666669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45980.050491666669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45980.050491666669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45980.050491666669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45980.050491666669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45980.050491666669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45980.050491666669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45980.050491666669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45980.050491666669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45980.050491666669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45980.050491666669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45980.050491666669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45980.050491666669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45980.050491666669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45980.050491666669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45980.050491666669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45980.050491666669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45980.050491666669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45980.050491666669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45980.050491666669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45980.050491666669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45980.050491666669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45980.050491666669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45980.050491666669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45980.050491666669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45980.050491666669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45980.050491666669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45980.050491666669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45980.050491666669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45980.050491666669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45980.050491666669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45980.050491666669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45980.050491666669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45980.050491666669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45980.050491666669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45980.050491666669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45980.050491666669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45980.050491666669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45980.050491666669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45980.050491666669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45980.050491666669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45980.050491666669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45980.050491666669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45980.050491666669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45980.050491666669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45980.050491666669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45980.050491666669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45980.050491666669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45980.050491666669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45980.050491666669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45980.050491666669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45980.050491666669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45980.050491666669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45980.050491666669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45980.050491666669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45980.050491666669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45980.050491666669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45980.050491666669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45980.050491666669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45980.050491666669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45980.050491666669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45980.050491666669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45980.050491666669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45980.050491666669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45980.050491666669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45980.050491666669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45980.050491666669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45980.050491666669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45980.050491666669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45980.050491666669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45980.050491666669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45980.050491666669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45980.050491666669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45980.050491666669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45980.050491666669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45980.050491666669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45980.050491666669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45980.050491666669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45980.050491666669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45980.050491666669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45980.050491666669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45980.050491666669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45980.050491666669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45980.050491666669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45980.050491666669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45980.050491666669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45980.050491666669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45980.050491666669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45980.050491666669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45980.050491666669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45980.050491666669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45980.050491666669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45980.050491666669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45980.050491666669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45980.050491666669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45980.050491666669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45980.050491666669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45980.050491666669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45980.050491666669</v>
      </c>
      <c r="H140" s="109"/>
      <c r="I140" s="109" t="str">
        <f>IFERROR(VLOOKUP(D140,DB!A:F,6,0),"")</f>
        <v/>
      </c>
      <c r="J140" s="109" t="str">
        <f>IFERROR(VLOOKUP(D140,DB!A:G,7,0),"")</f>
        <v/>
      </c>
      <c r="K140" s="109"/>
      <c r="L140" s="109" t="str">
        <f>IFERROR(VLOOKUP(D140,DB!A:I,9,0),"")</f>
        <v/>
      </c>
    </row>
    <row r="141" spans="1:12">
      <c r="A141" s="138"/>
      <c r="B141" s="138" t="str">
        <f>IFERROR(VLOOKUP(D141,DB!A:K,11,0),"")</f>
        <v/>
      </c>
      <c r="C141" s="138"/>
      <c r="D141" s="138"/>
      <c r="E141" s="138"/>
      <c r="F141" s="139"/>
      <c r="G141" s="111">
        <f ca="1">IFERROR(NOW()-F141,"")</f>
        <v>45980.050491666669</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45980.050491666669</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45980.050491666669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45980.050491666669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45980.050491666669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45980.050491666669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45980.050491666669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45980.050491666669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45980.050491666669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45980.050491666669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45980.050491666669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45980.050491666669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45980.050491666669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45980.050491666669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45980.050491666669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45980.050491666669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45980.050491666669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45980.050491666669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45980.050491666669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45980.050491666669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45980.050491666669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45980.050491666669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45980.050491666669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45980.050491666669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45980.050491666669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45980.050491666669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45980.050491666669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45980.050491666669</v>
      </c>
      <c r="H168" s="139"/>
      <c r="I168" s="138" t="str">
        <f>IFERROR(VLOOKUP(D168,DB!A:F,6,0),"")</f>
        <v/>
      </c>
      <c r="J168" s="138" t="str">
        <f>IFERROR(VLOOKUP(D168,DB!A:G,7,0),"")</f>
        <v/>
      </c>
      <c r="K168" s="138"/>
      <c r="L168" s="138" t="str">
        <f>IFERROR(VLOOKUP(D168,DB!A:I,9,0),"")</f>
        <v/>
      </c>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9"/>
  <sheetViews>
    <sheetView workbookViewId="0">
      <selection activeCell="L8" sqref="L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2</v>
      </c>
      <c r="D2" s="141" t="s">
        <v>33944</v>
      </c>
      <c r="E2" s="109" t="s">
        <v>39021</v>
      </c>
      <c r="F2" s="121">
        <v>45979.972951388889</v>
      </c>
      <c r="G2" s="104">
        <f t="shared" ref="G2:G35" ca="1" si="0">IFERROR(NOW()-F2,"-")</f>
        <v>7.7540277779917233E-2</v>
      </c>
      <c r="H2" s="121">
        <v>45979.972928240742</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35644</v>
      </c>
      <c r="E3" s="109" t="s">
        <v>39021</v>
      </c>
      <c r="F3" s="121">
        <v>45979.989155092589</v>
      </c>
      <c r="G3" s="104">
        <f t="shared" ca="1" si="0"/>
        <v>6.1336574079177808E-2</v>
      </c>
      <c r="H3" s="121">
        <v>45979.989120370374</v>
      </c>
      <c r="I3" s="119" t="str">
        <f>IFERROR(VLOOKUP(D3,DB!A:F,6,0),"")</f>
        <v>SCECO</v>
      </c>
      <c r="J3" s="119" t="str">
        <f>IFERROR(VLOOKUP(D3,DB!A:G,7,0),"")</f>
        <v>Good</v>
      </c>
      <c r="K3" s="122" t="s">
        <v>39122</v>
      </c>
      <c r="L3" s="123" t="str">
        <f>IFERROR(VLOOKUP(D3,DB!A:I,9,0),"")</f>
        <v>Latis</v>
      </c>
    </row>
    <row r="4" spans="1:16382" ht="31.5" customHeight="1">
      <c r="A4" s="118"/>
      <c r="B4" s="119" t="str">
        <f>IFERROR(VLOOKUP(D4,DB!A:K,11,0),"")</f>
        <v/>
      </c>
      <c r="C4" s="120"/>
      <c r="D4" s="119"/>
      <c r="E4" s="109"/>
      <c r="F4" s="121"/>
      <c r="G4" s="104">
        <f t="shared" ca="1" si="0"/>
        <v>45980.050491666669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45980.050491666669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45980.050491666669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45980.050491666669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45980.050491666669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45980.050491666669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45980.050491666669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45980.050491666669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45980.050491666669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45980.050491666669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45980.050491666669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45980.050491666669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45980.050491666669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45980.050491666669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45980.050491666669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45980.050491666669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45980.050491666669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45980.050491666669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45980.050491666669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45980.050491666669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45980.050491666669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45980.050491666669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45980.050491666669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45980.050491666669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45980.050491666669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45980.050491666669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45980.050491666669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45980.050491666669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45980.050491666669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45980.050491666669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45980.050491666669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45980.050491666669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ref="G36:G69" ca="1" si="1">IFERROR(NOW()-F36,"-")</f>
        <v>45980.050491666669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45980.050491666669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45980.050491666669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45980.050491666669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45980.050491666669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45980.050491666669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45980.050491666669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45980.050491666669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45980.050491666669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45980.050491666669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45980.050491666669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45980.050491666669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45980.050491666669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45980.050491666669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45980.050491666669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45980.050491666669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45980.050491666669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45980.050491666669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45980.050491666669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45980.050491666669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45980.050491666669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45980.050491666669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45980.050491666669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45980.050491666669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45980.050491666669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45980.050491666669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45980.050491666669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45980.050491666669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45980.050491666669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45980.050491666669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45980.050491666669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45980.050491666669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45980.050491666669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45980.050491666669</v>
      </c>
      <c r="H69" s="121"/>
      <c r="I69" s="119" t="str">
        <f>IFERROR(VLOOKUP(D69,DB!A:F,6,0),"")</f>
        <v/>
      </c>
      <c r="J69" s="119" t="str">
        <f>IFERROR(VLOOKUP(D69,DB!A:G,7,0),"")</f>
        <v/>
      </c>
      <c r="K69" s="122"/>
      <c r="L69" s="123" t="str">
        <f>IFERROR(VLOOKUP(D69,DB!A:I,9,0),"")</f>
        <v/>
      </c>
    </row>
  </sheetData>
  <dataValidations count="2">
    <dataValidation allowBlank="1" showInputMessage="1" showErrorMessage="1" sqref="E1" xr:uid="{9E1BC488-8814-4F8A-8DBE-742B3278AB71}"/>
    <dataValidation type="list" allowBlank="1" showInputMessage="1" showErrorMessage="1" sqref="E2:E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2025-11-18T22:13:46Z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