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86" documentId="120_S{2AC9BD13-BADA-5192-A53E-5A8FF88502F6}" xr6:coauthVersionLast="47" xr6:coauthVersionMax="47" xr10:uidLastSave="{F527434D-E038-4404-A15D-19C1FDAE379D}"/>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<sst xmlns="http://schemas.openxmlformats.org/spreadsheetml/2006/main" count="180297" uniqueCount="39129">
  <si>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</si>
  <si>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</si>
  <si>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</si>
  <si>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</si>
  <si>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</si>
  <si>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</si>
  <si>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</si>
  <si>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</si>
  <si>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</si>
  <si>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</si>
  <si>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</si>
  <si>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</si>
  <si>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</si>
  <si>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</si>
  <si>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</si>
  <si>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</si>
  <si>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</si>
  <si>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</si>
  <si>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</si>
  <si>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</si>
  <si>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</si>
  <si>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</si>
  <si>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</si>
  <si>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</si>
  <si>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</si>
  <si>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</si>
  <si>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</si>
  <si>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</si>
  <si>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</si>
  <si>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</si>
  <si>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</si>
  <si>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</si>
  <si>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</si>
  <si>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</si>
  <si>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</si>
  <si>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</si>
  <si>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</si>
  <si>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</si>
  <si>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</si>
  <si>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</si>
  <si>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</si>
  <si>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</si>
  <si>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</si>
  <si>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</si>
  <si>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</si>
  <si>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</si>
  <si>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</si>
  <si>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</si>
  <si>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</si>
  <si>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</si>
  <si>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</si>
  <si>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</si>
  <si>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</si>
  <si>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</si>
  <si>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</si>
  <si>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</si>
  <si>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</si>
  <si>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</si>
  <si>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</si>
  <si>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</si>
  <si>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</si>
  <si>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</si>
  <si>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</si>
  <si>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</si>
  <si>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</si>
  <si>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</si>
  <si>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</si>
  <si>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</si>
  <si>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</si>
  <si>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</si>
  <si>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</si>
  <si>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</si>
  <si>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</si>
  <si>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</si>
  <si>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</si>
  <si>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</si>
  <si>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</si>
  <si>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</si>
  <si>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</si>
  <si>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</si>
  <si>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</si>
  <si>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</si>
  <si>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</si>
  <si>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</si>
  <si>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</si>
  <si>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</si>
  <si>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</si>
  <si>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</si>
  <si>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</si>
  <si>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</si>
  <si>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</si>
  <si>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</si>
  <si>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</si>
  <si>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</si>
  <si>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</si>
  <si>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</si>
  <si>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</si>
  <si>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</si>
  <si>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</si>
  <si>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</si>
  <si>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</si>
  <si>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</si>
  <si>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</si>
  <si>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</si>
  <si>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</si>
  <si>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</si>
  <si>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</si>
  <si>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</si>
  <si>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</si>
  <si>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</si>
  <si>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</si>
  <si>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</si>
  <si>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</si>
  <si>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</si>
  <si>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</si>
  <si>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</si>
  <si>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</si>
  <si>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</si>
  <si>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</si>
  <si>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</si>
  <si>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</si>
  <si>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</si>
  <si>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</si>
  <si>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</si>
  <si>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</si>
  <si>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</si>
  <si>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</si>
  <si>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</si>
  <si>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</si>
  <si>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</si>
  <si>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</si>
  <si>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</si>
  <si>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</si>
  <si>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</si>
  <si>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</si>
  <si>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</si>
  <si>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</si>
  <si>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</si>
  <si>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</si>
  <si>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</si>
  <si>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</si>
  <si>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</si>
  <si>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</si>
  <si>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</si>
  <si>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</si>
  <si>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</si>
  <si>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</si>
  <si>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</si>
  <si>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</si>
  <si>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</si>
  <si>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</si>
  <si>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</si>
  <si>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</si>
  <si>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</si>
  <si>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</si>
  <si>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</si>
  <si>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</si>
  <si>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</si>
  <si>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</si>
  <si>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</si>
  <si>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</si>
  <si>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</si>
  <si>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</si>
  <si>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</si>
  <si>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</si>
  <si>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</si>
  <si>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</si>
  <si>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</si>
  <si>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</si>
  <si>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</si>
  <si>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</si>
  <si>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</si>
  <si>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</si>
  <si>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</si>
  <si>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</si>
  <si>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</si>
  <si>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</si>
  <si>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</si>
  <si>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</si>
  <si>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</si>
  <si>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</si>
  <si>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</si>
  <si>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</si>
  <si>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</si>
  <si>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</si>
  <si>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</si>
  <si>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</si>
  <si>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</si>
  <si>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</si>
  <si>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</si>
  <si>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</si>
  <si>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</si>
  <si>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</si>
  <si>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</si>
  <si>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</si>
  <si>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</si>
  <si>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</si>
  <si>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</si>
  <si>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</si>
  <si>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</si>
  <si>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</si>
  <si>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</si>
  <si>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</si>
  <si>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</si>
  <si>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</si>
  <si>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</si>
  <si>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</si>
  <si>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</si>
  <si>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</si>
  <si>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</si>
  <si>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</si>
  <si>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</si>
  <si>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</si>
  <si>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</si>
  <si>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</si>
  <si>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</si>
  <si>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</si>
  <si>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</si>
  <si>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</si>
  <si>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</si>
  <si>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</si>
  <si>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</si>
  <si>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</si>
  <si>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</si>
  <si>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</si>
  <si>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</si>
  <si>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</si>
  <si>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</si>
  <si>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</si>
  <si>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</si>
  <si>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</si>
  <si>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</si>
  <si>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</si>
  <si>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</si>
  <si>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</si>
  <si>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</si>
  <si>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</si>
  <si>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</si>
  <si>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</si>
  <si>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</si>
  <si>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</si>
  <si>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</si>
  <si>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</si>
  <si>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</si>
  <si>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</si>
  <si>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</si>
  <si>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</si>
  <si>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</si>
  <si>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</si>
  <si>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</si>
  <si>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</si>
  <si>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</si>
  <si>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</si>
  <si>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</si>
  <si>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</si>
  <si>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</si>
  <si>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</si>
  <si>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</si>
  <si>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</si>
  <si>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</si>
  <si>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</si>
  <si>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</si>
  <si>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</si>
  <si>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</si>
  <si>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</si>
  <si>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</si>
  <si>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</si>
  <si>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</si>
  <si>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</si>
  <si>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</si>
  <si>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</si>
  <si>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</si>
  <si>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</si>
  <si>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</si>
  <si>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</si>
  <si>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</si>
  <si>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</si>
  <si>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</si>
  <si>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</si>
  <si>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</si>
  <si>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</si>
  <si>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</si>
  <si>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</si>
  <si>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</si>
  <si>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</si>
  <si>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</si>
  <si>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</si>
  <si>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</si>
  <si>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</si>
  <si>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</si>
  <si>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</si>
  <si>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</si>
  <si>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</si>
  <si>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</si>
  <si>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</si>
  <si>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</si>
  <si>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</si>
  <si>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</si>
  <si>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</si>
  <si>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</si>
  <si>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</si>
  <si>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</si>
  <si>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</si>
  <si>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</si>
  <si>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</si>
  <si>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</si>
  <si>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</si>
  <si>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</si>
  <si>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</si>
  <si>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</si>
  <si>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</si>
  <si>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</si>
  <si>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</si>
  <si>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</si>
  <si>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</si>
  <si>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</si>
  <si>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</si>
  <si>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</si>
  <si>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</si>
  <si>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</si>
  <si>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</si>
  <si>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</si>
  <si>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</si>
  <si>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</si>
  <si>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</si>
  <si>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</si>
  <si>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</si>
  <si>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</si>
  <si>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</si>
  <si>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</si>
  <si>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</si>
  <si>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</si>
  <si>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</si>
  <si>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</si>
  <si>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</si>
  <si>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</si>
  <si>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</si>
  <si>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</si>
  <si>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</si>
  <si>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</si>
  <si>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</si>
  <si>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</si>
  <si>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</si>
  <si>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</si>
  <si>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</si>
  <si>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</si>
  <si>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</si>
  <si>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</si>
  <si>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</si>
  <si>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</si>
  <si>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</si>
  <si>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</si>
  <si>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</si>
  <si>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</si>
  <si>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</si>
  <si>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</si>
  <si>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</si>
  <si>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</si>
  <si>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</si>
  <si>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</si>
  <si>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</si>
  <si>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</si>
  <si>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</si>
  <si>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</si>
  <si>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</si>
  <si>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</si>
  <si>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</si>
  <si>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</si>
  <si>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</si>
  <si>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</si>
  <si>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</si>
  <si>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</si>
  <si>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</si>
  <si>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</si>
  <si>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</si>
  <si>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</si>
  <si>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</si>
  <si>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</si>
  <si>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</si>
  <si>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</si>
  <si>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</si>
  <si>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</si>
  <si>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</si>
  <si>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</si>
  <si>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</si>
  <si>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</si>
  <si>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</si>
  <si>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</si>
  <si>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</si>
  <si>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</si>
  <si>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</si>
  <si>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</si>
  <si>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</si>
  <si>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</si>
  <si>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</si>
  <si>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</si>
  <si>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</si>
  <si>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</si>
  <si>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</si>
  <si>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</si>
  <si>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</si>
  <si>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</si>
  <si>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</si>
  <si>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</si>
  <si>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</si>
  <si>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</si>
  <si>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</si>
  <si>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</si>
  <si>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</si>
  <si>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</si>
  <si>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</si>
  <si>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</si>
  <si>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</si>
  <si>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</si>
  <si>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</si>
  <si>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</si>
  <si>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</si>
  <si>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</si>
  <si>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</si>
  <si>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</si>
  <si>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</si>
  <si>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</si>
  <si>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</si>
  <si>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</si>
  <si>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</si>
  <si>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</si>
  <si>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</si>
  <si>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</si>
  <si>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</si>
  <si>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</si>
  <si>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</si>
  <si>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</si>
  <si>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</si>
  <si>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</si>
  <si>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</si>
  <si>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</si>
  <si>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</si>
  <si>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</si>
  <si>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</si>
  <si>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</si>
  <si>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</si>
  <si>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</si>
  <si>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</si>
  <si>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</si>
  <si>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</si>
  <si>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</si>
  <si>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</si>
  <si>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</si>
  <si>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</si>
  <si>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</si>
  <si>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</si>
  <si>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</si>
  <si>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</si>
  <si>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</si>
  <si>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</si>
  <si>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</si>
  <si>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</si>
  <si>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</si>
  <si>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</si>
  <si>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</si>
  <si>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</si>
  <si>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</si>
  <si>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</si>
  <si>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</si>
  <si>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</si>
  <si>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</si>
  <si>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</si>
  <si>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</si>
  <si>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</si>
  <si>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</si>
  <si>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</si>
  <si>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</si>
  <si>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</si>
  <si>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</si>
  <si>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</si>
  <si>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</si>
  <si>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</si>
  <si>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</si>
  <si>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</si>
  <si>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</si>
  <si>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</si>
  <si>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</si>
  <si>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</si>
  <si>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</si>
  <si>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</si>
  <si>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</si>
  <si>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</si>
  <si>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</si>
  <si>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</si>
  <si>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</si>
  <si>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</si>
  <si>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</si>
  <si>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</si>
  <si>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</si>
  <si>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</si>
  <si>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</si>
  <si>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</si>
  <si>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</si>
  <si>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</si>
  <si>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</si>
  <si>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</si>
  <si>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</si>
  <si>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</si>
  <si>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</si>
  <si>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</si>
  <si>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</si>
  <si>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</si>
  <si>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</si>
  <si>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</si>
  <si>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</si>
  <si>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</si>
  <si>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</si>
  <si>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</si>
  <si>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</si>
  <si>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</si>
  <si>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</si>
  <si>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</si>
  <si>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</si>
  <si>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</si>
  <si>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</si>
  <si>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</si>
  <si>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</si>
  <si>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</si>
  <si>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</si>
  <si>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</si>
  <si>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</si>
  <si>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</si>
  <si>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</si>
  <si>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</si>
  <si>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</si>
  <si>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</si>
  <si>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</si>
  <si>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</si>
  <si>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</si>
  <si>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</si>
  <si>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</si>
  <si>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</si>
  <si>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</si>
  <si>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</si>
  <si>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</si>
  <si>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</si>
  <si>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</si>
  <si>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</si>
  <si>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</si>
  <si>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</si>
  <si>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</si>
  <si>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</si>
  <si>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</si>
  <si>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</si>
  <si>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</si>
  <si>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</si>
  <si>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</si>
  <si>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</si>
  <si>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</si>
  <si>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</si>
  <si>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</si>
  <si>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</si>
  <si>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</si>
  <si>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</si>
  <si>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</si>
  <si>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</si>
  <si>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</si>
  <si>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</si>
  <si>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</si>
  <si>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</si>
  <si>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</si>
  <si>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</si>
  <si>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</si>
  <si>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</si>
  <si>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</si>
  <si>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</si>
  <si>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</si>
  <si>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</si>
  <si>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</si>
  <si>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</si>
  <si>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</si>
  <si>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</si>
  <si>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</si>
  <si>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</si>
  <si>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</si>
  <si>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</si>
  <si>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</si>
  <si>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</si>
  <si>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</si>
  <si>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</si>
  <si>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</si>
  <si>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</si>
  <si>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</si>
  <si>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</si>
  <si>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</si>
  <si>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</si>
  <si>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</si>
  <si>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</si>
  <si>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</si>
  <si>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</si>
  <si>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</si>
  <si>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</si>
  <si>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</si>
  <si>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</si>
  <si>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</si>
  <si>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</si>
  <si>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</si>
  <si>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</si>
  <si>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</si>
  <si>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</si>
  <si>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</si>
  <si>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</si>
  <si>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</si>
  <si>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</si>
  <si>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</si>
  <si>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</si>
  <si>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</si>
  <si>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</si>
  <si>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</si>
  <si>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</si>
  <si>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</si>
  <si>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</si>
  <si>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</si>
  <si>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</si>
  <si>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</si>
  <si>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</si>
  <si>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</si>
  <si>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</si>
  <si>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</si>
  <si>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</si>
  <si>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</si>
  <si>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</si>
  <si>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</si>
  <si>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</si>
  <si>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</si>
  <si>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</si>
  <si>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</si>
  <si>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</si>
  <si>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</si>
  <si>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</si>
  <si>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</si>
  <si>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</si>
  <si>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</si>
  <si>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</si>
  <si>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</si>
  <si>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</si>
  <si>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</si>
  <si>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</si>
  <si>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</si>
  <si>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</si>
  <si>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</si>
  <si>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</si>
  <si>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</si>
  <si>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</si>
  <si>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</si>
  <si>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</si>
  <si>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</si>
  <si>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</si>
  <si>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</si>
  <si>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</si>
  <si>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</si>
  <si>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</si>
  <si>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</si>
  <si>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</si>
  <si>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</si>
  <si>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</si>
  <si>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</si>
  <si>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</si>
  <si>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</si>
  <si>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</si>
  <si>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</si>
  <si>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</si>
  <si>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</si>
  <si>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</si>
  <si>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</si>
  <si>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</si>
  <si>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</si>
  <si>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</si>
  <si>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</si>
  <si>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</si>
  <si>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</si>
  <si>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</si>
  <si>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</si>
  <si>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</si>
  <si>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</si>
  <si>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</si>
  <si>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</si>
  <si>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</si>
  <si>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</si>
  <si>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</si>
  <si>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</si>
  <si>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</si>
  <si>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</si>
  <si>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</si>
  <si>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</si>
  <si>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</si>
  <si>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</si>
  <si>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</si>
  <si>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</si>
  <si>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</si>
  <si>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</si>
  <si>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</si>
  <si>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</si>
  <si>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</si>
  <si>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</si>
  <si>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</si>
  <si>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</si>
  <si>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</si>
  <si>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</si>
  <si>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</si>
  <si>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</si>
  <si>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</si>
  <si>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</si>
  <si>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</si>
  <si>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</si>
  <si>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</si>
  <si>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</si>
  <si>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</si>
  <si>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</si>
  <si>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</si>
  <si>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</si>
  <si>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</si>
  <si>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</si>
  <si>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</si>
  <si>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</si>
  <si>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</si>
  <si>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</si>
  <si>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</si>
  <si>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</si>
  <si>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</si>
  <si>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</si>
  <si>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</si>
  <si>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</si>
  <si>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</si>
  <si>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</si>
  <si>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</si>
  <si>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</si>
  <si>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</si>
  <si>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</si>
  <si>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</si>
  <si>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</si>
  <si>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</si>
  <si>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</si>
  <si>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</si>
  <si>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</si>
  <si>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</si>
  <si>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</si>
  <si>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</si>
  <si>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</si>
  <si>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</si>
  <si>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</si>
  <si>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</si>
  <si>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</si>
  <si>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</si>
  <si>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</si>
  <si>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</si>
  <si>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</si>
  <si>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</si>
  <si>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</si>
  <si>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</si>
  <si>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</si>
  <si>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</si>
  <si>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</si>
  <si>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</si>
  <si>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</si>
  <si>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</si>
  <si>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</si>
  <si>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</si>
  <si>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</si>
  <si>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</si>
  <si>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</si>
  <si>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</si>
  <si>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</si>
  <si>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</si>
  <si>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</si>
  <si>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</si>
  <si>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</si>
  <si>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</si>
  <si>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</si>
  <si>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</si>
  <si>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</si>
  <si>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</si>
  <si>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</si>
  <si>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</si>
  <si>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</si>
  <si>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</si>
  <si>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</si>
  <si>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</si>
  <si>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</si>
  <si>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</si>
  <si>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</si>
  <si>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</si>
  <si>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</si>
  <si>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</si>
  <si>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</si>
  <si>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</si>
  <si>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</si>
  <si>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</si>
  <si>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</si>
  <si>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</si>
  <si>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</si>
  <si>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</si>
  <si>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</si>
  <si>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</si>
  <si>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</si>
  <si>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</si>
  <si>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</si>
  <si>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</si>
  <si>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</si>
  <si>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</si>
  <si>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</si>
  <si>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</si>
  <si>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</si>
  <si>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</si>
  <si>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</si>
  <si>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</si>
  <si>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</si>
  <si>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</si>
  <si>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</si>
  <si>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</si>
  <si>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</si>
  <si>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</si>
  <si>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</si>
  <si>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</si>
  <si>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</si>
  <si>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</si>
  <si>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</si>
  <si>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</si>
  <si>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</si>
  <si>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</si>
  <si>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</si>
  <si>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</si>
  <si>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</si>
  <si>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</si>
  <si>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</si>
  <si>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</si>
  <si>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</si>
  <si>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</si>
  <si>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</si>
  <si>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</si>
  <si>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</si>
  <si>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</si>
  <si>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</si>
  <si>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</si>
  <si>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</si>
  <si>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</si>
  <si>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</si>
  <si>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</si>
  <si>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</si>
  <si>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</si>
  <si>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</si>
  <si>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</si>
  <si>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</si>
  <si>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</si>
  <si>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</si>
  <si>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</si>
  <si>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</si>
  <si>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</si>
  <si>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</si>
  <si>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</si>
  <si>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</si>
  <si>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</si>
  <si>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</si>
  <si>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</si>
  <si>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</si>
  <si>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</si>
  <si>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</si>
  <si>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</si>
  <si>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</si>
  <si>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</si>
  <si>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</si>
  <si>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</si>
  <si>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</si>
  <si>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</si>
  <si>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</si>
  <si>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</si>
  <si>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</si>
  <si>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</si>
  <si>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</si>
  <si>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</si>
  <si>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</si>
  <si>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</si>
  <si>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</si>
  <si>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</si>
  <si>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</si>
  <si>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</si>
  <si>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</si>
  <si>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</si>
  <si>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</si>
  <si>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</si>
  <si>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</si>
  <si>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</si>
  <si>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</si>
  <si>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</si>
  <si>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</si>
  <si>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</si>
  <si>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</si>
  <si>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</si>
  <si>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</si>
  <si>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</si>
  <si>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</si>
  <si>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</si>
  <si>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</si>
  <si>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</si>
  <si>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</si>
  <si>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</si>
  <si>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</si>
  <si>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</si>
  <si>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</si>
  <si>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</si>
  <si>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</si>
  <si>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</si>
  <si>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</si>
  <si>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</si>
  <si>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</si>
  <si>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</si>
  <si>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</si>
  <si>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</si>
  <si>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</si>
  <si>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</si>
  <si>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</si>
  <si>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</si>
  <si>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</si>
  <si>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</si>
  <si>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</si>
  <si>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</si>
  <si>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</si>
  <si>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</si>
  <si>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</si>
  <si>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</si>
  <si>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</si>
  <si>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</si>
  <si>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</si>
  <si>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</si>
  <si>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</si>
  <si>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</si>
  <si>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</si>
  <si>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</si>
  <si>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</si>
  <si>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</si>
  <si>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</si>
  <si>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</si>
  <si>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</si>
  <si>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</si>
  <si>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</si>
  <si>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</si>
  <si>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</si>
  <si>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</si>
  <si>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</si>
  <si>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</si>
  <si>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</si>
  <si>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</si>
  <si>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</si>
  <si>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</si>
  <si>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</si>
  <si>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</si>
  <si>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</si>
  <si>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</si>
  <si>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</si>
  <si>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</si>
  <si>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</si>
  <si>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</si>
  <si>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</si>
  <si>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</si>
  <si>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</si>
  <si>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</si>
  <si>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</si>
  <si>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</si>
  <si>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</si>
  <si>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</si>
  <si>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</si>
  <si>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</si>
  <si>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</si>
  <si>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</si>
  <si>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</si>
  <si>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</si>
  <si>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</si>
  <si>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</si>
  <si>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</si>
  <si>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</si>
  <si>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</si>
  <si>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</si>
  <si>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</si>
  <si>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</si>
  <si>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</si>
  <si>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</si>
  <si>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</si>
  <si>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</si>
  <si>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</si>
  <si>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</si>
  <si>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</si>
  <si>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</si>
  <si>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</si>
  <si>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</si>
  <si>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</si>
  <si>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</si>
  <si>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</si>
  <si>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</si>
  <si>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</si>
  <si>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</si>
  <si>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</si>
  <si>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</si>
  <si>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</si>
  <si>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</si>
  <si>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</si>
  <si>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</si>
  <si>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</si>
  <si>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</si>
  <si>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</si>
  <si>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</si>
  <si>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</si>
  <si>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</si>
  <si>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</si>
  <si>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</si>
  <si>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</si>
  <si>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</si>
  <si>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</si>
  <si>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</si>
  <si>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</si>
  <si>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</si>
  <si>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</si>
  <si>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</si>
  <si>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</si>
  <si>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</si>
  <si>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</si>
  <si>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</si>
  <si>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</si>
  <si>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</si>
  <si>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</si>
  <si>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</si>
  <si>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</si>
  <si>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</si>
  <si>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</si>
  <si>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</si>
  <si>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</si>
  <si>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</si>
  <si>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</si>
  <si>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</si>
  <si>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</si>
  <si>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</si>
  <si>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</si>
  <si>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</si>
  <si>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</si>
  <si>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</si>
  <si>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</si>
  <si>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</si>
  <si>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</si>
  <si>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</si>
  <si>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</si>
  <si>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</si>
  <si>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</si>
  <si>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</si>
  <si>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</si>
  <si>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</si>
  <si>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</si>
  <si>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</si>
  <si>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</si>
  <si>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</si>
  <si>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</si>
  <si>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</si>
  <si>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</si>
  <si>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</si>
  <si>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</si>
  <si>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</si>
  <si>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</si>
  <si>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</si>
  <si>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</si>
  <si>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</si>
  <si>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</si>
  <si>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</si>
  <si>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</si>
  <si>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</si>
  <si>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</si>
  <si>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</si>
  <si>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</si>
  <si>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</si>
  <si>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</si>
  <si>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</si>
  <si>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</si>
  <si>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</si>
  <si>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</si>
  <si>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</si>
  <si>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</si>
  <si>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</si>
  <si>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</si>
  <si>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</si>
  <si>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</si>
  <si>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</si>
  <si>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</si>
  <si>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</si>
  <si>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</si>
  <si>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</si>
  <si>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</si>
  <si>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</si>
  <si>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</si>
  <si>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</si>
  <si>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</si>
  <si>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</si>
  <si>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</si>
  <si>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</si>
  <si>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</si>
  <si>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</si>
  <si>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</si>
  <si>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</si>
  <si>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</si>
  <si>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</si>
  <si>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</si>
  <si>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</si>
  <si>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</si>
  <si>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</si>
  <si>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</si>
  <si>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</si>
  <si>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</si>
  <si>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</si>
  <si>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</si>
  <si>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</si>
  <si>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</si>
  <si>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</si>
  <si>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</si>
  <si>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</si>
  <si>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</si>
  <si>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</si>
  <si>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</si>
  <si>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</si>
  <si>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</si>
  <si>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</si>
  <si>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</si>
  <si>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</si>
  <si>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</si>
  <si>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</si>
  <si>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</si>
  <si>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</si>
  <si>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</si>
  <si>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</si>
  <si>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</si>
  <si>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</si>
  <si>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</si>
  <si>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</si>
  <si>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</si>
  <si>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</si>
  <si>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</si>
  <si>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</si>
  <si>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</si>
  <si>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</si>
  <si>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</si>
  <si>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</si>
  <si>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</si>
  <si>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</si>
  <si>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</si>
  <si>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</si>
  <si>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</si>
  <si>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</si>
  <si>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</si>
  <si>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</si>
  <si>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</si>
  <si>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</si>
  <si>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</si>
  <si>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</si>
  <si>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</si>
  <si>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</si>
  <si>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</si>
  <si>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</si>
  <si>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</si>
  <si>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</si>
  <si>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</si>
  <si>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</si>
  <si>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</si>
  <si>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</si>
  <si>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</si>
  <si>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</si>
  <si>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</si>
  <si>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</si>
  <si>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</si>
  <si>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</si>
  <si>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</si>
  <si>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</si>
  <si>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</si>
  <si>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</si>
  <si>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</si>
  <si>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</si>
  <si>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</si>
  <si>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</si>
  <si>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</si>
  <si>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</si>
  <si>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</si>
  <si>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</si>
  <si>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</si>
  <si>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</si>
  <si>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</si>
  <si>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</si>
  <si>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</si>
  <si>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</si>
  <si>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</si>
  <si>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</si>
  <si>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</si>
  <si>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</si>
  <si>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</si>
  <si>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</si>
  <si>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</si>
  <si>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</si>
  <si>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</si>
  <si>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</si>
  <si>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</si>
  <si>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</si>
  <si>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</si>
  <si>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</si>
  <si>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</si>
  <si>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</si>
  <si>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</si>
  <si>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</si>
  <si>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</si>
  <si>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</si>
  <si>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</si>
  <si>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</si>
  <si>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</si>
  <si>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</si>
  <si>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</si>
  <si>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</si>
  <si>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</si>
  <si>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</si>
  <si>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</si>
  <si>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</si>
  <si>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</si>
  <si>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</si>
  <si>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</si>
  <si>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</si>
  <si>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</si>
  <si>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</si>
  <si>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</si>
  <si>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</si>
  <si>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</si>
  <si>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</si>
  <si>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</si>
  <si>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</si>
  <si>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</si>
  <si>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</si>
  <si>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</si>
  <si>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</si>
  <si>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</si>
  <si>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</si>
  <si>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</si>
  <si>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</si>
  <si>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</si>
  <si>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</si>
  <si>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</si>
  <si>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</si>
  <si>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</si>
  <si>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</si>
  <si>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</si>
  <si>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</si>
  <si>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</si>
  <si>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</si>
  <si>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</si>
  <si>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</si>
  <si>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</si>
  <si>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</si>
  <si>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</si>
  <si>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</si>
  <si>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</si>
  <si>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</si>
  <si>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</si>
  <si>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</si>
  <si>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</si>
  <si>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</si>
  <si>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</si>
  <si>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</si>
  <si>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</si>
  <si>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</si>
  <si>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</si>
  <si>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</si>
  <si>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</si>
  <si>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</si>
  <si>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</si>
  <si>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</si>
  <si>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</si>
  <si>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</si>
  <si>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</si>
  <si>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</si>
  <si>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</si>
  <si>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</si>
  <si>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</si>
  <si>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</si>
  <si>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</si>
  <si>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</si>
  <si>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</si>
  <si>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</si>
  <si>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</si>
  <si>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</si>
  <si>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</si>
  <si>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</si>
  <si>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</si>
  <si>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</si>
  <si>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</si>
  <si>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</si>
  <si>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</si>
  <si>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</si>
  <si>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</si>
  <si>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</si>
  <si>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</si>
  <si>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</si>
  <si>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</si>
  <si>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</si>
  <si>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</si>
  <si>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</si>
  <si>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</si>
  <si>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</si>
  <si>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</si>
  <si>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</si>
  <si>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</si>
  <si>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</si>
  <si>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</si>
  <si>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</si>
  <si>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</si>
  <si>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</si>
  <si>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</si>
  <si>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</si>
  <si>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</si>
  <si>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</si>
  <si>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</si>
  <si>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</si>
  <si>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</si>
  <si>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</si>
  <si>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</si>
  <si>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</si>
  <si>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</si>
  <si>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</si>
  <si>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</si>
  <si>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</si>
  <si>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</si>
  <si>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</si>
  <si>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</si>
  <si>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</si>
  <si>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</si>
  <si>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</si>
  <si>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</si>
  <si>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</si>
  <si>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</si>
  <si>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</si>
  <si>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</si>
  <si>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</si>
  <si>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</si>
  <si>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</si>
  <si>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</si>
  <si>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</si>
  <si>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</si>
  <si>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</si>
  <si>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</si>
  <si>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</si>
  <si>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</si>
  <si>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</si>
  <si>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</si>
  <si>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</si>
  <si>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</si>
  <si>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</si>
  <si>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</si>
  <si>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</si>
  <si>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</si>
  <si>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</si>
  <si>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</si>
  <si>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</si>
  <si>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</si>
  <si>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</si>
  <si>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</si>
  <si>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</si>
  <si>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</si>
  <si>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</si>
  <si>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</si>
  <si>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</si>
  <si>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</si>
  <si>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</si>
  <si>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</si>
  <si>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</si>
  <si>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</si>
  <si>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</si>
  <si>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</si>
  <si>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</si>
  <si>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</si>
  <si>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</si>
  <si>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</si>
  <si>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</si>
  <si>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</si>
  <si>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</si>
  <si>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</si>
  <si>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</si>
  <si>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</si>
  <si>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</si>
  <si>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</si>
  <si>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</si>
  <si>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</si>
  <si>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</si>
  <si>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</si>
  <si>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</si>
  <si>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</si>
  <si>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</si>
  <si>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</si>
  <si>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</si>
  <si>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</si>
  <si>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</si>
  <si>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</si>
  <si>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</si>
  <si>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</si>
  <si>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</si>
  <si>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</si>
  <si>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</si>
  <si>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</si>
  <si>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</si>
  <si>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</si>
  <si>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</si>
  <si>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</si>
  <si>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</si>
  <si>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</si>
  <si>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</si>
  <si>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</si>
  <si>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</si>
  <si>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</si>
  <si>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</si>
  <si>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</si>
  <si>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</si>
  <si>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</si>
  <si>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</si>
  <si>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</si>
  <si>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</si>
  <si>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</si>
  <si>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</si>
  <si>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</si>
  <si>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</si>
  <si>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</si>
  <si>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</si>
  <si>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</si>
  <si>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</si>
  <si>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</si>
  <si>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</si>
  <si>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</si>
  <si>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</si>
  <si>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</si>
  <si>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</si>
  <si>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</si>
  <si>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</si>
  <si>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</si>
  <si>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</si>
  <si>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</si>
  <si>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</si>
  <si>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</si>
  <si>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</si>
  <si>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</si>
  <si>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</si>
  <si>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</si>
  <si>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</si>
  <si>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</si>
  <si>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</si>
  <si>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</si>
  <si>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</si>
  <si>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</si>
  <si>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</si>
  <si>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</si>
  <si>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</si>
  <si>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</si>
  <si>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</si>
  <si>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</si>
  <si>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</si>
  <si>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</si>
  <si>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</si>
  <si>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</si>
  <si>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</si>
  <si>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</si>
  <si>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</si>
  <si>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</si>
  <si>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</si>
  <si>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</si>
  <si>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</si>
  <si>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</si>
  <si>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</si>
  <si>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</si>
  <si>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</si>
  <si>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</si>
  <si>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</si>
  <si>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</si>
  <si>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</si>
  <si>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</si>
  <si>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</si>
  <si>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</si>
  <si>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</si>
  <si>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</si>
  <si>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</si>
  <si>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</si>
  <si>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</si>
  <si>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</si>
  <si>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</si>
  <si>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</si>
  <si>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</si>
  <si>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</si>
  <si>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</si>
  <si>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</si>
  <si>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</si>
  <si>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</si>
  <si>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</si>
  <si>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</si>
  <si>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</si>
  <si>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</si>
  <si>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</si>
  <si>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</si>
  <si>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</si>
  <si>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</si>
  <si>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</si>
  <si>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</si>
  <si>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</si>
  <si>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</si>
  <si>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</si>
  <si>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</si>
  <si>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</si>
  <si>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</si>
  <si>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</si>
  <si>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</si>
  <si>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</si>
  <si>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</si>
  <si>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</si>
  <si>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</si>
  <si>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</si>
  <si>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</si>
  <si>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</si>
  <si>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</si>
  <si>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</si>
  <si>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</si>
  <si>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</si>
  <si>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</si>
  <si>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</si>
  <si>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</si>
  <si>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</si>
  <si>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</si>
  <si>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</si>
  <si>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</si>
  <si>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</si>
  <si>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</si>
  <si>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</si>
  <si>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</si>
  <si>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</si>
  <si>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</si>
  <si>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</si>
  <si>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</si>
  <si>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</si>
  <si>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</si>
  <si>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</si>
  <si>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</si>
  <si>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</si>
  <si>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</si>
  <si>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</si>
  <si>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</si>
  <si>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</si>
  <si>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</si>
  <si>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</si>
  <si>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</si>
  <si>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</si>
  <si>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</si>
  <si>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</si>
  <si>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</si>
  <si>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</si>
  <si>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</si>
  <si>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</si>
  <si>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</si>
  <si>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</si>
  <si>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</si>
  <si>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</si>
  <si>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</si>
  <si>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</si>
  <si>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</si>
  <si>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</si>
  <si>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</si>
  <si>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</si>
  <si>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</si>
  <si>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</si>
  <si>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</si>
  <si>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</si>
  <si>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</si>
  <si>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</si>
  <si>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</si>
  <si>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</si>
  <si>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</si>
  <si>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</si>
  <si>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</si>
  <si>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</si>
  <si>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</si>
  <si>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</si>
  <si>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</si>
  <si>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</si>
  <si>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</si>
  <si>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</si>
  <si>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</si>
  <si>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</si>
  <si>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</si>
  <si>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</si>
  <si>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</si>
  <si>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</si>
  <si>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</si>
  <si>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</si>
  <si>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</si>
  <si>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</si>
  <si>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</si>
  <si>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</si>
  <si>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</si>
  <si>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</si>
  <si>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</si>
  <si>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</si>
  <si>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</si>
  <si>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</si>
  <si>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</si>
  <si>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</si>
  <si>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</si>
  <si>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</si>
  <si>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</si>
  <si>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</si>
  <si>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</si>
  <si>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</si>
  <si>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</si>
  <si>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</si>
  <si>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</si>
  <si>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</si>
  <si>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</si>
  <si>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</si>
  <si>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</si>
  <si>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</si>
  <si>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</si>
  <si>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</si>
  <si>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</si>
  <si>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</si>
  <si>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</si>
  <si>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</si>
  <si>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</si>
  <si>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</si>
  <si>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</si>
  <si>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</si>
  <si>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</si>
  <si>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</si>
  <si>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</si>
  <si>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</si>
  <si>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</si>
  <si>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</si>
  <si>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</si>
  <si>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</si>
  <si>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</si>
  <si>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</si>
  <si>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</si>
  <si>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</si>
  <si>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</si>
  <si>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</si>
  <si>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</si>
  <si>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</si>
  <si>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</si>
  <si>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</si>
  <si>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</si>
  <si>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</si>
  <si>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</si>
  <si>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</si>
  <si>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</si>
  <si>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</si>
  <si>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</si>
  <si>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</si>
  <si>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</si>
  <si>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</si>
  <si>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</si>
  <si>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</si>
  <si>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</si>
  <si>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</si>
  <si>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</si>
  <si>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</si>
  <si>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</si>
  <si>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</si>
  <si>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</si>
  <si>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</si>
  <si>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</si>
  <si>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</si>
  <si>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</si>
  <si>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</si>
  <si>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</si>
  <si>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</si>
  <si>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</si>
  <si>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</si>
  <si>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</si>
  <si>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</si>
  <si>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</si>
  <si>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</si>
  <si>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</si>
  <si>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</si>
  <si>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</si>
  <si>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</si>
  <si>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</si>
  <si>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</si>
  <si>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</si>
  <si>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</si>
  <si>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</si>
  <si>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</si>
  <si>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</si>
  <si>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</si>
  <si>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</si>
  <si>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</si>
  <si>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</si>
  <si>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</si>
  <si>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</si>
  <si>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</si>
  <si>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</si>
  <si>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</si>
  <si>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</si>
  <si>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</si>
  <si>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</si>
  <si>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</si>
  <si>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</si>
  <si>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</si>
  <si>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</si>
  <si>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</si>
  <si>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</si>
  <si>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</si>
  <si>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</si>
  <si>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</si>
  <si>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</si>
  <si>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</si>
  <si>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</si>
  <si>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</si>
  <si>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</si>
  <si>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</si>
  <si>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</si>
  <si>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</si>
  <si>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</si>
  <si>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</si>
  <si>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</si>
  <si>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</si>
  <si>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</si>
  <si>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</si>
  <si>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</si>
  <si>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</si>
  <si>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</si>
  <si>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</si>
  <si>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</si>
  <si>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</si>
  <si>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</si>
  <si>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</si>
  <si>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</si>
  <si>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</si>
  <si>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</si>
  <si>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</si>
  <si>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</si>
  <si>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</si>
  <si>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</si>
  <si>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</si>
  <si>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</si>
  <si>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</si>
  <si>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</si>
  <si>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</si>
  <si>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</si>
  <si>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</si>
  <si>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</si>
  <si>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</si>
  <si>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</si>
  <si>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</si>
  <si>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</si>
  <si>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</si>
  <si>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</si>
  <si>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</si>
  <si>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</si>
  <si>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</si>
  <si>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</si>
  <si>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</si>
  <si>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</si>
  <si>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</si>
  <si>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</si>
  <si>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</si>
  <si>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</si>
  <si>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</si>
  <si>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</si>
  <si>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</si>
  <si>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</si>
  <si>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</si>
  <si>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</si>
  <si>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</si>
  <si>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</si>
  <si>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</si>
  <si>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</si>
  <si>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</si>
  <si>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</si>
  <si>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</si>
  <si>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</si>
  <si>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</si>
  <si>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</si>
  <si>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</si>
  <si>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</si>
  <si>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</si>
  <si>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</si>
  <si>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</si>
  <si>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</si>
  <si>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</si>
  <si>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</si>
  <si>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</si>
  <si>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</si>
  <si>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</si>
  <si>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</si>
  <si>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</si>
  <si>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</si>
  <si>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</si>
  <si>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</si>
  <si>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</si>
  <si>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</si>
  <si>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</si>
  <si>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</si>
  <si>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</si>
  <si>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</si>
  <si>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</si>
  <si>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</si>
  <si>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</si>
  <si>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</si>
  <si>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</si>
  <si>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</si>
  <si>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</si>
  <si>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</si>
  <si>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</si>
  <si>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</si>
  <si>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</si>
  <si>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</si>
  <si>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</si>
  <si>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</si>
  <si>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</si>
  <si>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</si>
  <si>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</si>
  <si>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</si>
  <si>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</si>
  <si>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</si>
  <si>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</si>
  <si>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</si>
  <si>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</si>
  <si>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</si>
  <si>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</si>
  <si>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</si>
  <si>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</si>
  <si>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</si>
  <si>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</si>
  <si>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</si>
  <si>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</si>
  <si>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</si>
  <si>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</si>
  <si>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</si>
  <si>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</si>
  <si>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</si>
  <si>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</si>
  <si>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</si>
  <si>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</si>
  <si>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</si>
  <si>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</si>
  <si>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</si>
  <si>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</si>
  <si>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</si>
  <si>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</si>
  <si>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</si>
  <si>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</si>
  <si>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</si>
  <si>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</si>
  <si>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</si>
  <si>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</si>
  <si>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</si>
  <si>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</si>
  <si>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</si>
  <si>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</si>
  <si>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</si>
  <si>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</si>
  <si>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</si>
  <si>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</si>
  <si>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</si>
  <si>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</si>
  <si>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</si>
  <si>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</si>
  <si>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</si>
  <si>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</si>
  <si>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</si>
  <si>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</si>
  <si>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</si>
  <si>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</si>
  <si>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</si>
  <si>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</si>
  <si>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</si>
  <si>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</si>
  <si>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</si>
  <si>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</si>
  <si>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</si>
  <si>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</si>
  <si>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</si>
  <si>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</si>
  <si>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</si>
  <si>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</si>
  <si>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</si>
  <si>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</si>
  <si>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</si>
  <si>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</si>
  <si>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</si>
  <si>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</si>
  <si>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</si>
  <si>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</si>
  <si>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</si>
  <si>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</si>
  <si>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</si>
  <si>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</si>
  <si>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</si>
  <si>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</si>
  <si>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</si>
  <si>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</si>
  <si>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</si>
  <si>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</si>
  <si>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</si>
  <si>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</si>
  <si>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</si>
  <si>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</si>
  <si>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</si>
  <si>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</si>
  <si>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</si>
  <si>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</si>
  <si>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</si>
  <si>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</si>
  <si>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</si>
  <si>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</si>
  <si>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</si>
  <si>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</si>
  <si>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</si>
  <si>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</si>
  <si>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</si>
  <si>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</si>
  <si>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</si>
  <si>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</si>
  <si>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</si>
  <si>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</si>
  <si>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</si>
  <si>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</si>
  <si>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</si>
  <si>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</si>
  <si>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</si>
  <si>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</si>
  <si>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</si>
  <si>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</si>
  <si>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</si>
  <si>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</si>
  <si>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</si>
  <si>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</si>
  <si>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</si>
  <si>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</si>
  <si>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</si>
  <si>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</si>
  <si>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</si>
  <si>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</si>
  <si>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</si>
  <si>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</si>
  <si>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</si>
  <si>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</si>
  <si>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</si>
  <si>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</si>
  <si>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</si>
  <si>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</si>
  <si>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</si>
  <si>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</si>
  <si>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</si>
  <si>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</si>
  <si>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</si>
  <si>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</si>
  <si>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</si>
  <si>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</si>
  <si>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</si>
  <si>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</si>
  <si>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</si>
  <si>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</si>
  <si>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</si>
  <si>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</si>
  <si>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</si>
  <si>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</si>
  <si>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</si>
  <si>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</si>
  <si>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</si>
  <si>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</si>
  <si>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</si>
  <si>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</si>
  <si>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</si>
  <si>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</si>
  <si>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</si>
  <si>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</si>
  <si>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</si>
  <si>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</si>
  <si>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</si>
  <si>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</si>
  <si>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</si>
  <si>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</si>
  <si>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</si>
  <si>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</si>
  <si>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</si>
  <si>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</si>
  <si>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</si>
  <si>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</si>
  <si>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</si>
  <si>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</si>
  <si>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</si>
  <si>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</si>
  <si>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</si>
  <si>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</si>
  <si>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</si>
  <si>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</si>
  <si>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</si>
  <si>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</si>
  <si>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</si>
  <si>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</si>
  <si>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</si>
  <si>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</si>
  <si>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</si>
  <si>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</si>
  <si>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</si>
  <si>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</si>
  <si>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</si>
  <si>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</si>
  <si>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</si>
  <si>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</si>
  <si>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</si>
  <si>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</si>
  <si>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</si>
  <si>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</si>
  <si>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</si>
  <si>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</si>
  <si>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</si>
  <si>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</si>
  <si>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</si>
  <si>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</si>
  <si>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</si>
  <si>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</si>
  <si>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</si>
  <si>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</si>
  <si>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</si>
  <si>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</si>
  <si>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</si>
  <si>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</si>
  <si>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</si>
  <si>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</si>
  <si>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</si>
  <si>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</si>
  <si>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</si>
  <si>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</si>
  <si>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</si>
  <si>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</si>
  <si>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</si>
  <si>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</si>
  <si>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</si>
  <si>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</si>
  <si>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</si>
  <si>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</si>
  <si>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</si>
  <si>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</si>
  <si>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</si>
  <si>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</si>
  <si>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</si>
  <si>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</si>
  <si>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</si>
  <si>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</si>
  <si>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</si>
  <si>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</si>
  <si>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</si>
  <si>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</si>
  <si>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</si>
  <si>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</si>
  <si>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</si>
  <si>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</si>
  <si>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</si>
  <si>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</si>
  <si>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</si>
  <si>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</si>
  <si>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</si>
  <si>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</si>
  <si>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</si>
  <si>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</si>
  <si>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</si>
  <si>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</si>
  <si>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</si>
  <si>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</si>
  <si>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</si>
  <si>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</si>
  <si>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</si>
  <si>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</si>
  <si>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</si>
  <si>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</si>
  <si>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</si>
  <si>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</si>
  <si>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</si>
  <si>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</si>
  <si>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</si>
  <si>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</si>
  <si>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</si>
  <si>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</si>
  <si>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</si>
  <si>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</si>
  <si>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</si>
  <si>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</si>
  <si>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</si>
  <si>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</si>
  <si>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</si>
  <si>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</si>
  <si>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</si>
  <si>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</si>
  <si>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</si>
  <si>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</si>
  <si>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</si>
  <si>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</si>
  <si>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</si>
  <si>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</si>
  <si>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</si>
  <si>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</si>
  <si>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</si>
  <si>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</si>
  <si>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</si>
  <si>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</si>
  <si>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</si>
  <si>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</si>
  <si>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</si>
  <si>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</si>
  <si>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</si>
  <si>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</si>
  <si>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</si>
  <si>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</si>
  <si>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</si>
  <si>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</si>
  <si>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</si>
  <si>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</si>
  <si>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</si>
  <si>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</si>
  <si>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</si>
  <si>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</si>
  <si>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</si>
  <si>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</si>
  <si>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</si>
  <si>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</si>
  <si>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</si>
  <si>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</si>
  <si>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</si>
  <si>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</si>
  <si>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</si>
  <si>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</si>
  <si>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</si>
  <si>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</si>
  <si>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</si>
  <si>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</si>
  <si>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</si>
  <si>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</si>
  <si>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</si>
  <si>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</si>
  <si>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</si>
  <si>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</si>
  <si>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</si>
  <si>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</si>
  <si>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</si>
  <si>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</si>
  <si>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</si>
  <si>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</si>
  <si>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</si>
  <si>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</si>
  <si>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</si>
  <si>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</si>
  <si>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</si>
  <si>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</si>
  <si>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</si>
  <si>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</si>
  <si>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</si>
  <si>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</si>
  <si>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</si>
  <si>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</si>
  <si>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</si>
  <si>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</si>
  <si>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</si>
  <si>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</si>
  <si>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</si>
  <si>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</si>
  <si>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</si>
  <si>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</si>
  <si>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</si>
  <si>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</si>
  <si>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</si>
  <si>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</si>
  <si>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</si>
  <si>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</si>
  <si>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</si>
  <si>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</si>
  <si>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</si>
  <si>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</si>
  <si>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</si>
  <si>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</si>
  <si>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</si>
  <si>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</si>
  <si>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</si>
  <si>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</si>
  <si>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</si>
  <si>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</si>
  <si>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</si>
  <si>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</si>
  <si>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</si>
  <si>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</si>
  <si>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</si>
  <si>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</si>
  <si>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</si>
  <si>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</si>
  <si>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</si>
  <si>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</si>
  <si>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</si>
  <si>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</si>
  <si>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</si>
  <si>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</si>
  <si>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</si>
  <si>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</si>
  <si>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</si>
  <si>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</si>
  <si>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</si>
  <si>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</si>
  <si>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</si>
  <si>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</si>
  <si>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</si>
  <si>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</si>
  <si>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</si>
  <si>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</si>
  <si>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</si>
  <si>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</si>
  <si>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</si>
  <si>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</si>
  <si>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</si>
  <si>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</si>
  <si>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</si>
  <si>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</si>
  <si>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</si>
  <si>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</si>
  <si>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</si>
  <si>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</si>
  <si>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</si>
  <si>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</si>
  <si>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</si>
  <si>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</si>
  <si>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</si>
  <si>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</si>
  <si>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</si>
  <si>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</si>
  <si>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</si>
  <si>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</si>
  <si>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</si>
  <si>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</si>
  <si>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</si>
  <si>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</si>
  <si>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</si>
  <si>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</si>
  <si>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</si>
  <si>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</si>
  <si>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</si>
  <si>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</si>
  <si>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</si>
  <si>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</si>
  <si>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</si>
  <si>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</si>
  <si>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</si>
  <si>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</si>
  <si>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</si>
  <si>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</si>
  <si>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</si>
  <si>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</si>
  <si>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</si>
  <si>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</si>
  <si>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</si>
  <si>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</si>
  <si>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</si>
  <si>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</si>
  <si>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</si>
  <si>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</si>
  <si>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</si>
  <si>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</si>
  <si>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</si>
  <si>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</si>
  <si>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</si>
  <si>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</si>
  <si>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</si>
  <si>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</si>
  <si>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</si>
  <si>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</si>
  <si>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</si>
  <si>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</si>
  <si>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</si>
  <si>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</si>
  <si>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</si>
  <si>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</si>
  <si>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</si>
  <si>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</si>
  <si>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</si>
  <si>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</si>
  <si>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</si>
  <si>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</si>
  <si>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</si>
  <si>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</si>
  <si>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</si>
  <si>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</si>
  <si>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</si>
  <si>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</si>
  <si>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</si>
  <si>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</si>
  <si>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</si>
  <si>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</si>
  <si>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</si>
  <si>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</si>
  <si>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</si>
  <si>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</si>
  <si>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</si>
  <si>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</si>
  <si>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</si>
  <si>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</si>
  <si>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</si>
  <si>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</si>
  <si>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</si>
  <si>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</si>
  <si>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</si>
  <si>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</si>
  <si>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</si>
  <si>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</si>
  <si>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</si>
  <si>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</si>
  <si>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</si>
  <si>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</si>
  <si>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</si>
  <si>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</si>
  <si>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</si>
  <si>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</si>
  <si>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</si>
  <si>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</si>
  <si>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</si>
  <si>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</si>
  <si>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</si>
  <si>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</si>
  <si>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</si>
  <si>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</si>
  <si>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</si>
  <si>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</si>
  <si>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</si>
  <si>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</si>
  <si>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</si>
  <si>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</si>
  <si>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</si>
  <si>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</si>
  <si>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</si>
  <si>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</si>
  <si>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</si>
  <si>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</si>
  <si>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</si>
  <si>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</si>
  <si>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</si>
  <si>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</si>
  <si>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</si>
  <si>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</si>
  <si>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</si>
  <si>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</si>
  <si>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</si>
  <si>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</si>
  <si>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</si>
  <si>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</si>
  <si>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</si>
  <si>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</si>
  <si>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</si>
  <si>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</si>
  <si>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</si>
  <si>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</si>
  <si>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</si>
  <si>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</si>
  <si>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</si>
  <si>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</si>
  <si>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</si>
  <si>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</si>
  <si>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</si>
  <si>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</si>
  <si>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</si>
  <si>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</si>
  <si>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</si>
  <si>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</si>
  <si>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</si>
  <si>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</si>
  <si>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</si>
  <si>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</si>
  <si>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</si>
  <si>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</si>
  <si>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</si>
  <si>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</si>
  <si>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</si>
  <si>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</si>
  <si>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</si>
  <si>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</si>
  <si>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</si>
  <si>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</si>
  <si>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</si>
  <si>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</si>
  <si>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</si>
  <si>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</si>
  <si>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</si>
  <si>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</si>
  <si>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</si>
  <si>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</si>
  <si>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</si>
  <si>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</si>
  <si>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</si>
  <si>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</si>
  <si>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</si>
  <si>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</si>
  <si>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</si>
  <si>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</si>
  <si>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</si>
  <si>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</si>
  <si>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</si>
  <si>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</si>
  <si>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</si>
  <si>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</si>
  <si>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</si>
  <si>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</si>
  <si>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</si>
  <si>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</si>
  <si>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</si>
  <si>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</si>
  <si>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</si>
  <si>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</si>
  <si>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</si>
  <si>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</si>
  <si>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</si>
  <si>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</si>
  <si>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</si>
  <si>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</si>
  <si>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</si>
  <si>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</si>
  <si>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</si>
  <si>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</si>
  <si>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</si>
  <si>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</si>
  <si>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</si>
  <si>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</si>
  <si>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</si>
  <si>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</si>
  <si>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</si>
  <si>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</si>
  <si>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</si>
  <si>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</si>
  <si>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</si>
  <si>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</si>
  <si>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</si>
  <si>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</si>
  <si>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</si>
  <si>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</si>
  <si>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</si>
  <si>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</si>
  <si>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</si>
  <si>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</si>
  <si>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</si>
  <si>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</si>
  <si>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</si>
  <si>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</si>
  <si>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</si>
  <si>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</si>
  <si>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</si>
  <si>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</si>
  <si>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</si>
  <si>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</si>
  <si>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</si>
  <si>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</si>
  <si>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</si>
  <si>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</si>
  <si>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</si>
  <si>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</si>
  <si>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</si>
  <si>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</si>
  <si>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</si>
  <si>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</si>
  <si>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</si>
  <si>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</si>
  <si>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</si>
  <si>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</si>
  <si>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</si>
  <si>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</si>
  <si>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</si>
  <si>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</si>
  <si>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</si>
  <si>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</si>
  <si>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</si>
  <si>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</si>
  <si>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</si>
  <si>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</si>
  <si>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</si>
  <si>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</si>
  <si>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</si>
  <si>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</si>
  <si>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</si>
  <si>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</si>
  <si>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</si>
  <si>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</si>
  <si>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</si>
  <si>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</si>
  <si>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</si>
  <si>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</si>
  <si>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</si>
  <si>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</si>
  <si>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</si>
  <si>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</si>
  <si>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</si>
  <si>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</si>
  <si>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</si>
  <si>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</si>
  <si>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</si>
  <si>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</si>
  <si>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</si>
  <si>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</si>
  <si>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</si>
  <si>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</si>
  <si>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</si>
  <si>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</si>
  <si>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</si>
  <si>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</si>
  <si>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</si>
  <si>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</si>
  <si>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</si>
  <si>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</si>
  <si>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</si>
  <si>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</si>
  <si>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</si>
  <si>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</si>
  <si>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</si>
  <si>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</si>
  <si>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</si>
  <si>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</si>
  <si>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</si>
  <si>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</si>
  <si>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</si>
  <si>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</si>
  <si>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</si>
  <si>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</si>
  <si>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</si>
  <si>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</si>
  <si>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</si>
  <si>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</si>
  <si>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</si>
  <si>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</si>
  <si>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</si>
  <si>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</si>
  <si>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</si>
  <si>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</si>
  <si>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</si>
  <si>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</si>
  <si>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</si>
  <si>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</si>
  <si>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</si>
  <si>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</si>
  <si>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</si>
  <si>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</si>
  <si>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</si>
  <si>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</si>
  <si>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</si>
  <si>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</si>
  <si>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</si>
  <si>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</si>
  <si>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</si>
  <si>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</si>
  <si>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</si>
  <si>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</si>
  <si>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</si>
  <si>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</si>
  <si>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</si>
  <si>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</si>
  <si>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</si>
  <si>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</si>
  <si>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</si>
  <si>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</si>
  <si>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</si>
  <si>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</si>
  <si>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</si>
  <si>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</si>
  <si>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</si>
  <si>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</si>
  <si>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</si>
  <si>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</si>
  <si>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</si>
  <si>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</si>
  <si>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</si>
  <si>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</si>
  <si>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</si>
  <si>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</si>
  <si>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</si>
  <si>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</si>
  <si>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</si>
  <si>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</si>
  <si>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</si>
  <si>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</si>
  <si>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</si>
  <si>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</si>
  <si>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</si>
  <si>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</si>
  <si>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</si>
  <si>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</si>
  <si>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</si>
  <si>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</si>
  <si>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</si>
  <si>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</si>
  <si>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</si>
  <si>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</si>
  <si>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</si>
  <si>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</si>
  <si>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</si>
  <si>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</si>
  <si>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</si>
  <si>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</si>
  <si>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</si>
  <si>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</si>
  <si>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</si>
  <si>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</si>
  <si>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</si>
  <si>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</si>
  <si>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</si>
  <si>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</si>
  <si>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</si>
  <si>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</si>
  <si>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</si>
  <si>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</si>
  <si>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</si>
  <si>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</si>
  <si>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</si>
  <si>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</si>
  <si>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</si>
  <si>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</si>
  <si>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</si>
  <si>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</si>
  <si>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</si>
  <si>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</si>
  <si>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</si>
  <si>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</si>
  <si>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</si>
  <si>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</si>
  <si>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</si>
  <si>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</si>
  <si>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</si>
  <si>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</si>
  <si>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</si>
  <si>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</si>
  <si>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</si>
  <si>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</si>
  <si>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</si>
  <si>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</si>
  <si>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</si>
  <si>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</si>
  <si>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</si>
  <si>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</si>
  <si>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</si>
  <si>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</si>
  <si>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</si>
  <si>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</si>
  <si>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</si>
  <si>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</si>
  <si>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</si>
  <si>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</si>
  <si>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</si>
  <si>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</si>
  <si>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</si>
  <si>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</si>
  <si>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</si>
  <si>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</si>
  <si>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</si>
  <si>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</si>
  <si>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</si>
  <si>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</si>
  <si>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</si>
  <si>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</si>
  <si>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</si>
  <si>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</si>
  <si>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</si>
  <si>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</si>
  <si>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</si>
  <si>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</si>
  <si>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</si>
  <si>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</si>
  <si>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</si>
  <si>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</si>
  <si>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</si>
  <si>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</si>
  <si>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</si>
  <si>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</si>
  <si>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</si>
  <si>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</si>
  <si>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</si>
  <si>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</si>
  <si>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</si>
  <si>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</si>
  <si>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</si>
  <si>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</si>
  <si>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</si>
  <si>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</si>
  <si>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</si>
  <si>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</si>
  <si>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</si>
  <si>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</si>
  <si>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</si>
  <si>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</si>
  <si>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</si>
  <si>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</si>
  <si>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</si>
  <si>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</si>
  <si>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</si>
  <si>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</si>
  <si>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</si>
  <si>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</si>
  <si>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</si>
  <si>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</si>
  <si>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</si>
  <si>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</si>
  <si>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</si>
  <si>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</si>
  <si>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</si>
  <si>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</si>
  <si>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</si>
  <si>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</si>
  <si>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</si>
  <si>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</si>
  <si>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</si>
  <si>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</si>
  <si>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</si>
  <si>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</si>
  <si>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</si>
  <si>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</si>
  <si>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</si>
  <si>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</si>
  <si>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</si>
  <si>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</si>
  <si>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</si>
  <si>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</si>
  <si>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</si>
  <si>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</si>
  <si>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</si>
  <si>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</si>
  <si>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</si>
  <si>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</si>
  <si>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</si>
  <si>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</si>
  <si>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</si>
  <si>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</si>
  <si>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</si>
  <si>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</si>
  <si>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</si>
  <si>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</si>
  <si>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</si>
  <si>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</si>
  <si>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</si>
  <si>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</si>
  <si>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</si>
  <si>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</si>
  <si>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</si>
  <si>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</si>
  <si>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</si>
  <si>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</si>
  <si>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</si>
  <si>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</si>
  <si>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</si>
  <si>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</si>
  <si>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</si>
  <si>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</si>
  <si>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</si>
  <si>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</si>
  <si>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</si>
  <si>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</si>
  <si>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</si>
  <si>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</si>
  <si>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</si>
  <si>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</si>
  <si>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</si>
  <si>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</si>
  <si>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</si>
  <si>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</si>
  <si>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</si>
  <si>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</si>
  <si>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</si>
  <si>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</si>
  <si>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</si>
  <si>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</si>
  <si>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</si>
  <si>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</si>
  <si>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</si>
  <si>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</si>
  <si>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</si>
  <si>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</si>
  <si>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</si>
  <si>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</si>
  <si>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</si>
  <si>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</si>
  <si>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</si>
  <si>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</si>
  <si>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</si>
  <si>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</si>
  <si>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</si>
  <si>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</si>
  <si>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</si>
  <si>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</si>
  <si>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</si>
  <si>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</si>
  <si>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</si>
  <si>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</si>
  <si>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</si>
  <si>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</si>
  <si>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</si>
  <si>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</si>
  <si>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</si>
  <si>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</si>
  <si>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</si>
  <si>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</si>
  <si>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</si>
  <si>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</si>
  <si>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</si>
  <si>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</si>
  <si>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</si>
  <si>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</si>
  <si>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</si>
  <si>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</si>
  <si>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</si>
  <si>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</si>
  <si>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</si>
  <si>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</si>
  <si>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</si>
  <si>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</si>
  <si>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</si>
  <si>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</si>
  <si>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</si>
  <si>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</si>
  <si>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</si>
  <si>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</si>
  <si>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</si>
  <si>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</si>
  <si>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</si>
  <si>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</si>
  <si>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</si>
  <si>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</si>
  <si>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</si>
  <si>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</si>
  <si>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</si>
  <si>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</si>
  <si>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</si>
  <si>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</si>
  <si>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</si>
  <si>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</si>
  <si>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</si>
  <si>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</si>
  <si>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</si>
  <si>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</si>
  <si>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</si>
  <si>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</si>
  <si>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</si>
  <si>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</si>
  <si>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</si>
  <si>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</si>
  <si>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</si>
  <si>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</si>
  <si>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</si>
  <si>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</si>
  <si>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</si>
  <si>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</si>
  <si>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</si>
  <si>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</si>
  <si>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</si>
  <si>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</si>
  <si>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</si>
  <si>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</si>
  <si>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</si>
  <si>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</si>
  <si>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</si>
  <si>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</si>
  <si>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</si>
  <si>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</si>
  <si>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</si>
  <si>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</si>
  <si>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</si>
  <si>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</si>
  <si>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</si>
  <si>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</si>
  <si>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</si>
  <si>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</si>
  <si>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</si>
  <si>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</si>
  <si>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</si>
  <si>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</si>
  <si>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</si>
  <si>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</si>
  <si>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</si>
  <si>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</si>
  <si>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</si>
  <si>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</si>
  <si>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</si>
  <si>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</si>
  <si>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</si>
  <si>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</si>
  <si>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</si>
  <si>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</si>
  <si>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</si>
  <si>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</si>
  <si>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</si>
  <si>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</si>
  <si>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</si>
  <si>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</si>
  <si>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</si>
  <si>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</si>
  <si>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</si>
  <si>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</si>
  <si>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</si>
  <si>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</si>
  <si>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</si>
  <si>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</si>
  <si>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</si>
  <si>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</si>
  <si>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</si>
  <si>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</si>
  <si>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</si>
  <si>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</si>
  <si>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</si>
  <si>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</si>
  <si>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</si>
  <si>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</si>
  <si>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</si>
  <si>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</si>
  <si>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</si>
  <si>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</si>
  <si>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</si>
  <si>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</si>
  <si>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</si>
  <si>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</si>
  <si>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</si>
  <si>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</si>
  <si>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</si>
  <si>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</si>
  <si>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</si>
  <si>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</si>
  <si>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</si>
  <si>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</si>
  <si>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</si>
  <si>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</si>
  <si>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</si>
  <si>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</si>
  <si>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</si>
  <si>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</si>
  <si>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</si>
  <si>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</si>
  <si>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</si>
  <si>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</si>
  <si>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</si>
  <si>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</si>
  <si>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</si>
  <si>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</si>
  <si>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</si>
  <si>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</si>
  <si>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</si>
  <si>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</si>
  <si>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</si>
  <si>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</si>
  <si>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</si>
  <si>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</si>
  <si>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</si>
  <si>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</si>
  <si>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</si>
  <si>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</si>
  <si>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</si>
  <si>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</si>
  <si>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</si>
  <si>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</si>
  <si>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</si>
  <si>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</si>
  <si>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</si>
  <si>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</si>
  <si>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</si>
  <si>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</si>
  <si>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</si>
  <si>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</si>
  <si>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</si>
  <si>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</si>
  <si>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</si>
  <si>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</si>
  <si>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</si>
  <si>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</si>
  <si>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</si>
  <si>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</si>
  <si>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</si>
  <si>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</si>
  <si>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</si>
  <si>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</si>
  <si>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</si>
  <si>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</si>
  <si>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</si>
  <si>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</si>
  <si>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</si>
  <si>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</si>
  <si>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</si>
  <si>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</si>
  <si>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</si>
  <si>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</si>
  <si>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</si>
  <si>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</si>
  <si>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</si>
  <si>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</si>
  <si>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</si>
  <si>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</si>
  <si>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</si>
  <si>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</si>
  <si>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</si>
  <si>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</si>
  <si>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</si>
  <si>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</si>
  <si>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</si>
  <si>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</si>
  <si>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</si>
  <si>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</si>
  <si>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</si>
  <si>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</si>
  <si>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</si>
  <si>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</si>
  <si>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</si>
  <si>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</si>
  <si>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</si>
  <si>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</si>
  <si>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</si>
  <si>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</si>
  <si>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</si>
  <si>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</si>
  <si>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</si>
  <si>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</si>
  <si>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</si>
  <si>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</si>
  <si>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</si>
  <si>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</si>
  <si>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</si>
  <si>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</si>
  <si>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</si>
  <si>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</si>
  <si>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</si>
  <si>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</si>
  <si>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</si>
  <si>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</si>
  <si>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</si>
  <si>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</si>
  <si>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</si>
  <si>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</si>
  <si>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</si>
  <si>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</si>
  <si>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</si>
  <si>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</si>
  <si>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</si>
  <si>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</si>
  <si>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</si>
  <si>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</si>
  <si>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</si>
  <si>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</si>
  <si>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</si>
  <si>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</si>
  <si>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</si>
  <si>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</si>
  <si>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</si>
  <si>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</si>
  <si>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</si>
  <si>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</si>
  <si>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</si>
  <si>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</si>
  <si>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</si>
  <si>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</si>
  <si>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</si>
  <si>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</si>
  <si>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</si>
  <si>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</si>
  <si>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</si>
  <si>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</si>
  <si>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</si>
  <si>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</si>
  <si>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</si>
  <si>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</si>
  <si>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</si>
  <si>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</si>
  <si>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</si>
  <si>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</si>
  <si>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</si>
  <si>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</si>
  <si>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</si>
  <si>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</si>
  <si>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</si>
  <si>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</si>
  <si>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</si>
  <si>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</si>
  <si>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</si>
  <si>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</si>
  <si>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</si>
  <si>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</si>
  <si>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</si>
  <si>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</si>
  <si>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</si>
  <si>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</si>
  <si>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</si>
  <si>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</si>
  <si>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</si>
  <si>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</si>
  <si>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</si>
  <si>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</si>
  <si>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</si>
  <si>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</si>
  <si>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</si>
  <si>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</si>
  <si>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</si>
  <si>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</si>
  <si>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</si>
  <si>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</si>
  <si>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</si>
  <si>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</si>
  <si>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</si>
  <si>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</si>
  <si>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</si>
  <si>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</si>
  <si>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</si>
  <si>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</si>
  <si>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</si>
  <si>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</si>
  <si>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</si>
  <si>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</si>
  <si>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</si>
  <si>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</si>
  <si>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</si>
  <si>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</si>
  <si>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</si>
  <si>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</si>
  <si>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</si>
  <si>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</si>
  <si>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</si>
  <si>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</si>
  <si>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</si>
  <si>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</si>
  <si>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</si>
  <si>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</si>
  <si>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</si>
  <si>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</si>
  <si>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</si>
  <si>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</si>
  <si>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</si>
  <si>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</si>
  <si>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</si>
  <si>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</si>
  <si>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</si>
  <si>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</si>
  <si>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</si>
  <si>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</si>
  <si>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</si>
  <si>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</si>
  <si>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</si>
  <si>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</si>
  <si>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</si>
  <si>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</si>
  <si>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</si>
  <si>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</si>
  <si>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</si>
  <si>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</si>
  <si>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</si>
  <si>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</si>
  <si>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</si>
  <si>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</si>
  <si>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</si>
  <si>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</si>
  <si>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</si>
  <si>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</si>
  <si>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</si>
  <si>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</si>
  <si>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</si>
  <si>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</si>
  <si>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</si>
  <si>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</si>
  <si>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</si>
  <si>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</si>
  <si>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</si>
  <si>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</si>
  <si>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</si>
  <si>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</si>
  <si>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</si>
  <si>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</si>
  <si>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</si>
  <si>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</si>
  <si>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</si>
  <si>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</si>
  <si>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</si>
  <si>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</si>
  <si>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</si>
  <si>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</si>
  <si>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</si>
  <si>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</si>
  <si>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</si>
  <si>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</si>
  <si>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</si>
  <si>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</si>
  <si>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</si>
  <si>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</si>
  <si>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</si>
  <si>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</si>
  <si>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</si>
  <si>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</si>
  <si>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</si>
  <si>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</si>
  <si>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</si>
  <si>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</si>
  <si>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</si>
  <si>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</si>
  <si>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</si>
  <si>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</si>
  <si>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</si>
  <si>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</si>
  <si>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</si>
  <si>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</si>
  <si>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</si>
  <si>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</si>
  <si>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</si>
  <si>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</si>
  <si>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</si>
  <si>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</si>
  <si>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</si>
  <si>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</si>
  <si>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</si>
  <si>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</si>
  <si>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</si>
  <si>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</si>
  <si>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</si>
  <si>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</si>
  <si>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</si>
  <si>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</si>
  <si>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</si>
  <si>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</si>
  <si>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</si>
  <si>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</si>
  <si>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</si>
  <si>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</si>
  <si>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</si>
  <si>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</si>
  <si>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</si>
  <si>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</si>
  <si>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</si>
  <si>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</si>
  <si>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</si>
  <si>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</si>
  <si>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</si>
  <si>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</si>
  <si>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</si>
  <si>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</si>
  <si>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</si>
  <si>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</si>
  <si>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</si>
  <si>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</si>
  <si>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</si>
  <si>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</si>
  <si>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</si>
  <si>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</si>
  <si>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</si>
  <si>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</si>
  <si>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</si>
  <si>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</si>
  <si>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</si>
  <si>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</si>
  <si>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</si>
  <si>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</si>
  <si>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</si>
  <si>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</si>
  <si>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</si>
  <si>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</si>
  <si>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</si>
  <si>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</si>
  <si>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</si>
  <si>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</si>
  <si>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</si>
  <si>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</si>
  <si>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</si>
  <si>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</si>
  <si>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</si>
  <si>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</si>
  <si>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</si>
  <si>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</si>
  <si>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</si>
  <si>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</si>
  <si>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</si>
  <si>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</si>
  <si>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</si>
  <si>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</si>
  <si>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</si>
  <si>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</si>
  <si>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</si>
  <si>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</si>
  <si>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</si>
  <si>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</si>
  <si>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</si>
  <si>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</si>
  <si>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</si>
  <si>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</si>
  <si>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</si>
  <si>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</si>
  <si>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</si>
  <si>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</si>
  <si>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</si>
  <si>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</si>
  <si>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</si>
  <si>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</si>
  <si>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</si>
  <si>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</si>
  <si>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</si>
  <si>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</si>
  <si>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</si>
  <si>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</si>
  <si>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</si>
  <si>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</si>
  <si>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</si>
  <si>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</si>
  <si>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</si>
  <si>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</si>
  <si>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</si>
  <si>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</si>
  <si>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</si>
  <si>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</si>
  <si>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</si>
  <si>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</si>
  <si>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</si>
  <si>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</si>
  <si>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</si>
  <si>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</si>
  <si>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</si>
  <si>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</si>
  <si>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</si>
  <si>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</si>
  <si>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</si>
  <si>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</si>
  <si>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</si>
  <si>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</si>
  <si>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</si>
  <si>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</si>
  <si>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</si>
  <si>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</si>
  <si>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</si>
  <si>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</si>
  <si>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</si>
  <si>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</si>
  <si>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</si>
  <si>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</si>
  <si>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</si>
  <si>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</si>
  <si>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</si>
  <si>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</si>
  <si>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</si>
  <si>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</si>
  <si>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</si>
  <si>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</si>
  <si>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</si>
  <si>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</si>
  <si>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</si>
  <si>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</si>
  <si>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</si>
  <si>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</si>
  <si>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</si>
  <si>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</si>
  <si>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</si>
  <si>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</si>
  <si>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</si>
  <si>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</si>
  <si>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</si>
  <si>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</si>
  <si>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</si>
  <si>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</si>
  <si>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</si>
  <si>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</si>
  <si>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</si>
  <si>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</si>
  <si>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</si>
  <si>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</si>
  <si>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</si>
  <si>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</si>
  <si>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</si>
  <si>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</si>
  <si>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</si>
  <si>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</si>
  <si>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</si>
  <si>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</si>
  <si>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</si>
  <si>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</si>
  <si>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</si>
  <si>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</si>
  <si>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</si>
  <si>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</si>
  <si>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</si>
  <si>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</si>
  <si>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</si>
  <si>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</si>
  <si>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</si>
  <si>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</si>
  <si>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</si>
  <si>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</si>
  <si>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</si>
  <si>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</si>
  <si>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</si>
  <si>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</si>
  <si>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</si>
  <si>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</si>
  <si>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</si>
  <si>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</si>
  <si>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</si>
  <si>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</si>
  <si>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</si>
  <si>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</si>
  <si>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</si>
  <si>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</si>
  <si>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</si>
  <si>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</si>
  <si>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</si>
  <si>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</si>
  <si>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</si>
  <si>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</si>
  <si>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</si>
  <si>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</si>
  <si>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</si>
  <si>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</si>
  <si>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</si>
  <si>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</si>
  <si>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</si>
  <si>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</si>
  <si>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</si>
  <si>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</si>
  <si>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</si>
  <si>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</si>
  <si>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</si>
  <si>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</si>
  <si>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</si>
  <si>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</si>
  <si>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</si>
  <si>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</si>
  <si>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</si>
  <si>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</si>
  <si>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</si>
  <si>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</si>
  <si>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</si>
  <si>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</si>
  <si>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</si>
  <si>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</si>
  <si>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</si>
  <si>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</si>
  <si>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</si>
  <si>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</si>
  <si>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</si>
  <si>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</si>
  <si>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</si>
  <si>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</si>
  <si>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</si>
  <si>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</si>
  <si>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</si>
  <si>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</si>
  <si>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</si>
  <si>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</si>
  <si>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</si>
  <si>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</si>
  <si>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</si>
  <si>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</si>
  <si>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</si>
  <si>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</si>
  <si>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</si>
  <si>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</si>
  <si>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</si>
  <si>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</si>
  <si>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</si>
  <si>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</si>
  <si>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</si>
  <si>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</si>
  <si>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</si>
  <si>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</si>
  <si>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</si>
  <si>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</si>
  <si>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</si>
  <si>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</si>
  <si>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</si>
  <si>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</si>
  <si>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</si>
  <si>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</si>
  <si>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</si>
  <si>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</si>
  <si>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</si>
  <si>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</si>
  <si>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</si>
  <si>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</si>
  <si>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</si>
  <si>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</si>
  <si>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</si>
  <si>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</si>
  <si>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</si>
  <si>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</si>
  <si>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</si>
  <si>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</si>
  <si>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</si>
  <si>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</si>
  <si>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</si>
  <si>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</si>
  <si>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</si>
  <si>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</si>
  <si>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</si>
  <si>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</si>
  <si>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</si>
  <si>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</si>
  <si>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</si>
  <si>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</si>
  <si>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</si>
  <si>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</si>
  <si>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</si>
  <si>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</si>
  <si>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</si>
  <si>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</si>
  <si>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</si>
  <si>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</si>
  <si>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</si>
  <si>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</si>
  <si>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</si>
  <si>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</si>
  <si>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</si>
  <si>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</si>
  <si>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</si>
  <si>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</si>
  <si>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</si>
  <si>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</si>
  <si>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</si>
  <si>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</si>
  <si>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</si>
  <si>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</si>
  <si>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</si>
  <si>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</si>
  <si>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</si>
  <si>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</si>
  <si>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</si>
  <si>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</si>
  <si>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</si>
  <si>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</si>
  <si>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</si>
  <si>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</si>
  <si>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</si>
  <si>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</si>
  <si>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</si>
  <si>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</si>
  <si>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</si>
  <si>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</si>
  <si>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</si>
  <si>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</si>
  <si>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</si>
  <si>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</si>
  <si>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</si>
  <si>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</si>
  <si>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</si>
  <si>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</si>
  <si>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</si>
  <si>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</si>
  <si>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</si>
  <si>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</si>
  <si>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</si>
  <si>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</si>
  <si>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</si>
  <si>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</si>
  <si>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</si>
  <si>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</si>
  <si>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</si>
  <si>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</si>
  <si>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</si>
  <si>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</si>
  <si>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</si>
  <si>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</si>
  <si>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</si>
  <si>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</si>
  <si>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</si>
  <si>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</si>
  <si>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</si>
  <si>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</si>
  <si>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</si>
  <si>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</si>
  <si>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</si>
  <si>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</si>
  <si>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</si>
  <si>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</si>
  <si>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</si>
  <si>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</si>
  <si>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</si>
  <si>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</si>
  <si>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</si>
  <si>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</si>
  <si>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</si>
  <si>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</si>
  <si>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</si>
  <si>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</si>
  <si>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</si>
  <si>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</si>
  <si>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</si>
  <si>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</si>
  <si>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</si>
  <si>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</si>
  <si>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</si>
  <si>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</si>
  <si>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</si>
  <si>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</si>
  <si>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</si>
  <si>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</si>
  <si>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</si>
  <si>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</si>
  <si>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</si>
  <si>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</si>
  <si>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</si>
  <si>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</si>
  <si>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</si>
  <si>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</si>
  <si>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</si>
  <si>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</si>
  <si>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</si>
  <si>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</si>
  <si>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</si>
  <si>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</si>
  <si>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</si>
  <si>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</si>
  <si>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</si>
  <si>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</si>
  <si>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</si>
  <si>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</si>
  <si>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</si>
  <si>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</si>
  <si>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</si>
  <si>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</si>
  <si>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</si>
  <si>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</si>
  <si>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</si>
  <si>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</si>
  <si>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</si>
  <si>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</si>
  <si>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</si>
  <si>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</si>
  <si>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</si>
  <si>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</si>
  <si>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</si>
  <si>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</si>
  <si>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</si>
  <si>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</si>
  <si>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</si>
  <si>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</si>
  <si>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</si>
  <si>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</si>
  <si>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</si>
  <si>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</si>
  <si>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</si>
  <si>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</si>
  <si>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</si>
  <si>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</si>
  <si>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</si>
  <si>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</si>
  <si>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</si>
  <si>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</si>
  <si>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</si>
  <si>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</si>
  <si>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</si>
  <si>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</si>
  <si>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</si>
  <si>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</si>
  <si>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</si>
  <si>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</si>
  <si>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</si>
  <si>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</si>
  <si>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</si>
  <si>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</si>
  <si>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</si>
  <si>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</si>
  <si>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</si>
  <si>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</si>
  <si>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</si>
  <si>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</si>
  <si>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</si>
  <si>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</si>
  <si>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</si>
  <si>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</si>
  <si>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</si>
  <si>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</si>
  <si>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</si>
  <si>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</si>
  <si>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</si>
  <si>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</si>
  <si>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</si>
  <si>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</si>
  <si>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</si>
  <si>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</si>
  <si>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</si>
  <si>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</si>
  <si>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</si>
  <si>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</si>
  <si>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</si>
  <si>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</si>
  <si>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</si>
  <si>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</si>
  <si>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</si>
  <si>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</si>
  <si>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</si>
  <si>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</si>
  <si>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</si>
  <si>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</si>
  <si>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</si>
  <si>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</si>
  <si>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</si>
  <si>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</si>
  <si>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</si>
  <si>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</si>
  <si>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</si>
  <si>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</si>
  <si>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</si>
  <si>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</si>
  <si>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</si>
  <si>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</si>
  <si>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</si>
  <si>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</si>
  <si>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</si>
  <si>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</si>
  <si>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</si>
  <si>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</si>
  <si>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</si>
  <si>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</si>
  <si>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</si>
  <si>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</si>
  <si>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</si>
  <si>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</si>
  <si>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</si>
  <si>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</si>
  <si>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</si>
  <si>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</si>
  <si>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</si>
  <si>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</si>
  <si>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</si>
  <si>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</si>
  <si>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</si>
  <si>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</si>
  <si>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</si>
  <si>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</si>
  <si>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</si>
  <si>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</si>
  <si>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</si>
  <si>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</si>
  <si>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</si>
  <si>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</si>
  <si>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</si>
  <si>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</si>
  <si>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</si>
  <si>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</si>
  <si>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</si>
  <si>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</si>
  <si>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</si>
  <si>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</si>
  <si>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</si>
  <si>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</si>
  <si>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</si>
  <si>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</si>
  <si>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</si>
  <si>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</si>
  <si>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</si>
  <si>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</si>
  <si>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</si>
  <si>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</si>
  <si>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</si>
  <si>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</si>
  <si>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</si>
  <si>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</si>
  <si>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</si>
  <si>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</si>
  <si>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</si>
  <si>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</si>
  <si>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</si>
  <si>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</si>
  <si>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</si>
  <si>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</si>
  <si>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</si>
  <si>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</si>
  <si>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</si>
  <si>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</si>
  <si>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</si>
  <si>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</si>
  <si>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</si>
  <si>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</si>
  <si>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</si>
  <si>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</si>
  <si>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</si>
  <si>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</si>
  <si>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</si>
  <si>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</si>
  <si>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</si>
  <si>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</si>
  <si>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</si>
  <si>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</si>
  <si>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</si>
  <si>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</si>
  <si>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</si>
  <si>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</si>
  <si>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</si>
  <si>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</si>
  <si>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</si>
  <si>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</si>
  <si>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</si>
  <si>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</si>
  <si>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</si>
  <si>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</si>
  <si>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</si>
  <si>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</si>
  <si>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</si>
  <si>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</si>
  <si>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</si>
  <si>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</si>
  <si>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</si>
  <si>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</si>
  <si>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</si>
  <si>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</si>
  <si>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</si>
  <si>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</si>
  <si>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</si>
  <si>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</si>
  <si>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</si>
  <si>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</si>
  <si>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</si>
  <si>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</si>
  <si>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</si>
  <si>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</si>
  <si>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</si>
  <si>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</si>
  <si>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</si>
  <si>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</si>
  <si>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</si>
  <si>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</si>
  <si>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</si>
  <si>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</si>
  <si>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</si>
  <si>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</si>
  <si>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</si>
  <si>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</si>
  <si>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</si>
  <si>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</si>
  <si>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</si>
  <si>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</si>
  <si>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</si>
  <si>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</si>
  <si>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</si>
  <si>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</si>
  <si>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</si>
  <si>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</si>
  <si>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</si>
  <si>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</si>
  <si>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</si>
  <si>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</si>
  <si>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</si>
  <si>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</si>
  <si>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</si>
  <si>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</si>
  <si>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</si>
  <si>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</si>
  <si>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</si>
  <si>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</si>
  <si>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</si>
  <si>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</si>
  <si>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</si>
  <si>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</si>
  <si>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</si>
  <si>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</si>
  <si>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</si>
  <si>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</si>
  <si>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</si>
  <si>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</si>
  <si>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</si>
  <si>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</si>
  <si>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</si>
  <si>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</si>
  <si>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</si>
  <si>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</si>
  <si>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</si>
  <si>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</si>
  <si>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</si>
  <si>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</si>
  <si>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</si>
  <si>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</si>
  <si>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</si>
  <si>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</si>
  <si>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</si>
  <si>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</si>
  <si>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</si>
  <si>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</si>
  <si>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</si>
  <si>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</si>
  <si>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</si>
  <si>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</si>
  <si>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</si>
  <si>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</si>
  <si>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</si>
  <si>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</si>
  <si>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</si>
  <si>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</si>
  <si>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</si>
  <si>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</si>
  <si>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</si>
  <si>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</si>
  <si>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</si>
  <si>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</si>
  <si>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</si>
  <si>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</si>
  <si>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</si>
  <si>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</si>
  <si>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</si>
  <si>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</si>
  <si>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</si>
  <si>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</si>
  <si>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</si>
  <si>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</si>
  <si>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</si>
  <si>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</si>
  <si>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</si>
  <si>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</si>
  <si>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</si>
  <si>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</si>
  <si>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</si>
  <si>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</si>
  <si>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</si>
  <si>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</si>
  <si>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</si>
  <si>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</si>
  <si>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</si>
  <si>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</si>
  <si>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</si>
  <si>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</si>
  <si>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</si>
  <si>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</si>
  <si>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</si>
  <si>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</si>
  <si>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</si>
  <si>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</si>
  <si>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</si>
  <si>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</si>
  <si>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</si>
  <si>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</si>
  <si>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</si>
  <si>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</si>
  <si>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</si>
  <si>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</si>
  <si>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</si>
  <si>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</si>
  <si>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</si>
  <si>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</si>
  <si>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</si>
  <si>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</si>
  <si>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</si>
  <si>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</si>
  <si>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</si>
  <si>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</si>
  <si>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</si>
  <si>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</si>
  <si>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</si>
  <si>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</si>
  <si>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</si>
  <si>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</si>
  <si>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</si>
  <si>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</si>
  <si>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</si>
  <si>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</si>
  <si>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</si>
  <si>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</si>
  <si>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</si>
  <si>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</si>
  <si>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</si>
  <si>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</si>
  <si>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</si>
  <si>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</si>
  <si>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</si>
  <si>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</si>
  <si>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</si>
  <si>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</si>
  <si>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</si>
  <si>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</si>
  <si>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</si>
  <si>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</si>
  <si>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</si>
  <si>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</si>
  <si>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</si>
  <si>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</si>
  <si>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</si>
  <si>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</si>
  <si>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</si>
  <si>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</si>
  <si>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</si>
  <si>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</si>
  <si>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</si>
  <si>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</si>
  <si>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</si>
  <si>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</si>
  <si>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</si>
  <si>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</si>
  <si>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</si>
  <si>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</si>
  <si>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</si>
  <si>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</si>
  <si>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</si>
  <si>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</si>
  <si>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</si>
  <si>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</si>
  <si>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</si>
  <si>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</si>
  <si>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</si>
  <si>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</si>
  <si>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</si>
  <si>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</si>
  <si>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</si>
  <si>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</si>
  <si>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</si>
  <si>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</si>
  <si>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</si>
  <si>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</si>
  <si>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</si>
  <si>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</si>
  <si>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</si>
  <si>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</si>
  <si>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</si>
  <si>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</si>
  <si>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</si>
  <si>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</si>
  <si>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</si>
  <si>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</si>
  <si>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</si>
  <si>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</si>
  <si>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</si>
  <si>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</si>
  <si>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</si>
  <si>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</si>
  <si>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</si>
  <si>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</si>
  <si>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</si>
  <si>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</si>
  <si>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</si>
  <si>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</si>
  <si>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</si>
  <si>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</si>
  <si>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</si>
  <si>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</si>
  <si>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</si>
  <si>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</si>
  <si>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</si>
  <si>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</si>
  <si>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</si>
  <si>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</si>
  <si>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</si>
  <si>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</si>
  <si>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</si>
  <si>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</si>
  <si>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</si>
  <si>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</si>
  <si>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</si>
  <si>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</si>
  <si>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</si>
  <si>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</si>
  <si>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</si>
  <si>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</si>
  <si>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</si>
  <si>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</si>
  <si>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</si>
  <si>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</si>
  <si>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</si>
  <si>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</si>
  <si>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</si>
  <si>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</si>
  <si>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</si>
  <si>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</si>
  <si>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</si>
  <si>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</si>
  <si>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</si>
  <si>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</si>
  <si>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</si>
  <si>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</si>
  <si>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</si>
  <si>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</si>
  <si>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</si>
  <si>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</si>
  <si>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</si>
  <si>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</si>
  <si>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</si>
  <si>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</si>
  <si>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</si>
  <si>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</si>
  <si>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</si>
  <si>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</si>
  <si>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</si>
  <si>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</si>
  <si>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</si>
  <si>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</si>
  <si>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</si>
  <si>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</si>
  <si>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</si>
  <si>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</si>
  <si>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</si>
  <si>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</si>
  <si>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</si>
  <si>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</si>
  <si>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</si>
  <si>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</si>
  <si>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</si>
  <si>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</si>
  <si>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</si>
  <si>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</si>
  <si>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</si>
  <si>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</si>
  <si>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</si>
  <si>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</si>
  <si>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</si>
  <si>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</si>
  <si>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</si>
  <si>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</si>
  <si>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</si>
  <si>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</si>
  <si>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</si>
  <si>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</si>
  <si>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</si>
  <si>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</si>
  <si>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</si>
  <si>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</si>
  <si>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</si>
  <si>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</si>
  <si>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</si>
  <si>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</si>
  <si>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</si>
  <si>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</si>
  <si>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</si>
  <si>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</si>
  <si>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</si>
  <si>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</si>
  <si>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</si>
  <si>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</si>
  <si>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</si>
  <si>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</si>
  <si>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</si>
  <si>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</si>
  <si>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</si>
  <si>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</si>
  <si>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</si>
  <si>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</si>
  <si>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</si>
  <si>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</si>
  <si>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</si>
  <si>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</si>
  <si>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</si>
  <si>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</si>
  <si>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</si>
  <si>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</si>
  <si>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</si>
  <si>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</si>
  <si>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</si>
  <si>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</si>
  <si>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</si>
  <si>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</si>
  <si>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</si>
  <si>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</si>
  <si>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</si>
  <si>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</si>
  <si>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</si>
  <si>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</si>
  <si>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</si>
  <si>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</si>
  <si>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</si>
  <si>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</si>
  <si>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</si>
  <si>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</si>
  <si>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</si>
  <si>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</si>
  <si>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</si>
  <si>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</si>
  <si>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</si>
  <si>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</si>
  <si>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</si>
  <si>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</si>
  <si>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</si>
  <si>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</si>
  <si>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</si>
  <si>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</si>
  <si>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</si>
  <si>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</si>
  <si>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</si>
  <si>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</si>
  <si>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</si>
  <si>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</si>
  <si>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</si>
  <si>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</si>
  <si>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</si>
  <si>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</si>
  <si>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</si>
  <si>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</si>
  <si>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</si>
  <si>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</si>
  <si>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</si>
  <si>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</si>
  <si>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</si>
  <si>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</si>
  <si>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</si>
  <si>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</si>
  <si>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</si>
  <si>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</si>
  <si>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</si>
  <si>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</si>
  <si>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</si>
  <si>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</si>
  <si>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</si>
  <si>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</si>
  <si>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</si>
  <si>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</si>
  <si>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</si>
  <si>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</si>
  <si>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</si>
  <si>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</si>
  <si>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</si>
  <si>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</si>
  <si>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</si>
  <si>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</si>
  <si>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</si>
  <si>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</si>
  <si>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</si>
  <si>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</si>
  <si>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</si>
  <si>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</si>
  <si>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</si>
  <si>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</si>
  <si>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</si>
  <si>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</si>
  <si>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</si>
  <si>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</si>
  <si>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</si>
  <si>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</si>
  <si>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</si>
  <si>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</si>
  <si>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</si>
  <si>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</si>
  <si>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</si>
  <si>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</si>
  <si>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</si>
  <si>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</si>
  <si>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</si>
  <si>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</si>
  <si>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</si>
  <si>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</si>
  <si>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</si>
  <si>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</si>
  <si>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</si>
  <si>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</si>
  <si>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</si>
  <si>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</si>
  <si>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</si>
  <si>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</si>
  <si>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</si>
  <si>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</si>
  <si>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</si>
  <si>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</si>
  <si>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</si>
  <si>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</si>
  <si>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</si>
  <si>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</si>
  <si>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</si>
  <si>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</si>
  <si>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</si>
  <si>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</si>
  <si>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</si>
  <si>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</si>
  <si>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</si>
  <si>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</si>
  <si>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</si>
  <si>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</si>
  <si>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</si>
  <si>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</si>
  <si>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</si>
  <si>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</si>
  <si>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</si>
  <si>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</si>
  <si>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</si>
  <si>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</si>
  <si>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</si>
  <si>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</si>
  <si>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</si>
  <si>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</si>
  <si>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</si>
  <si>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</si>
  <si>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</si>
  <si>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</si>
  <si>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</si>
  <si>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</si>
  <si>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</si>
  <si>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</si>
  <si>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</si>
  <si>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</si>
  <si>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</si>
  <si>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</si>
  <si>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</si>
  <si>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</si>
  <si>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</si>
  <si>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</si>
  <si>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</si>
  <si>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</si>
  <si>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</si>
  <si>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</si>
  <si>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</si>
  <si>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</si>
  <si>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</si>
  <si>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</si>
  <si>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</si>
  <si>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</si>
  <si>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</si>
  <si>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</si>
  <si>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</si>
  <si>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</si>
  <si>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</si>
  <si>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</si>
  <si>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</si>
  <si>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</si>
  <si>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</si>
  <si>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</si>
  <si>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</si>
  <si>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</si>
  <si>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</si>
  <si>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</si>
  <si>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</si>
  <si>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</si>
  <si>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</si>
  <si>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</si>
  <si>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</si>
  <si>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</si>
  <si>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</si>
  <si>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</si>
  <si>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</si>
  <si>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</si>
  <si>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</si>
  <si>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</si>
  <si>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</si>
  <si>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</si>
  <si>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</si>
  <si>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</si>
  <si>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</si>
  <si>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</si>
  <si>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</si>
  <si>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</si>
  <si>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</si>
  <si>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</si>
  <si>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</si>
  <si>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</si>
  <si>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</si>
  <si>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</si>
  <si>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</si>
  <si>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</si>
  <si>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</si>
  <si>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</si>
  <si>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</si>
  <si>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</si>
  <si>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</si>
  <si>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</si>
  <si>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</si>
  <si>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</si>
  <si>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</si>
  <si>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</si>
  <si>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</si>
  <si>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</si>
  <si>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</si>
  <si>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</si>
  <si>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</si>
  <si>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</si>
  <si>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</si>
  <si>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</si>
  <si>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</si>
  <si>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</si>
  <si>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</si>
  <si>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</si>
  <si>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</si>
  <si>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</si>
  <si>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</si>
  <si>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</si>
  <si>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</si>
  <si>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</si>
  <si>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</si>
  <si>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</si>
  <si>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</si>
  <si>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</si>
  <si>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</si>
  <si>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</si>
  <si>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</si>
  <si>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</si>
  <si>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</si>
  <si>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</si>
  <si>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</si>
  <si>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</si>
  <si>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</si>
  <si>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</si>
  <si>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</si>
  <si>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</si>
  <si>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</si>
  <si>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</si>
  <si>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</si>
  <si>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</si>
  <si>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</si>
  <si>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</si>
  <si>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</si>
  <si>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</si>
  <si>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</si>
  <si>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</si>
  <si>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</si>
  <si>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</si>
  <si>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</si>
  <si>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</si>
  <si>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</si>
  <si>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</si>
  <si>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</si>
  <si>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</si>
  <si>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</si>
  <si>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</si>
  <si>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</si>
  <si>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</si>
  <si>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</si>
  <si>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</si>
  <si>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</si>
  <si>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</si>
  <si>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</si>
  <si>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</si>
  <si>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</si>
  <si>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</si>
  <si>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</si>
  <si>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</si>
  <si>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</si>
  <si>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</si>
  <si>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</si>
  <si>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</si>
  <si>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</si>
  <si>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</si>
  <si>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</si>
  <si>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</si>
  <si>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</si>
  <si>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</si>
  <si>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</si>
  <si>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</si>
  <si>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</si>
  <si>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</si>
  <si>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</si>
  <si>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</si>
  <si>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</si>
  <si>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</si>
  <si>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</si>
  <si>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</si>
  <si>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</si>
  <si>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</si>
  <si>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</si>
  <si>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</si>
  <si>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</si>
  <si>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</si>
  <si>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</si>
  <si>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</si>
  <si>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</si>
  <si>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</si>
  <si>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</si>
  <si>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</si>
  <si>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</si>
  <si>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</si>
  <si>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</si>
  <si>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</si>
  <si>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</si>
  <si>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</si>
  <si>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</si>
  <si>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</si>
  <si>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</si>
  <si>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</si>
  <si>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</si>
  <si>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</si>
  <si>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</si>
  <si>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</si>
  <si>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</si>
  <si>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</si>
  <si>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</si>
  <si>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</si>
  <si>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</si>
  <si>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</si>
  <si>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</si>
  <si>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</si>
  <si>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</si>
  <si>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</si>
  <si>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</si>
  <si>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</si>
  <si>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</si>
  <si>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</si>
  <si>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</si>
  <si>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</si>
  <si>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</si>
  <si>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</si>
  <si>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</si>
  <si>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</si>
  <si>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</si>
  <si>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</si>
  <si>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</si>
  <si>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</si>
  <si>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</si>
  <si>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</si>
  <si>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</si>
  <si>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</si>
  <si>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</si>
  <si>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</si>
  <si>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</si>
  <si>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</si>
  <si>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</si>
  <si>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</si>
  <si>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</si>
  <si>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</si>
  <si>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</si>
  <si>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</si>
  <si>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</si>
  <si>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</si>
  <si>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</si>
  <si>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</si>
  <si>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</si>
  <si>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</si>
  <si>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</si>
  <si>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</si>
  <si>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</si>
  <si>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</si>
  <si>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</si>
  <si>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</si>
  <si>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</si>
  <si>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</si>
  <si>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</si>
  <si>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</si>
  <si>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</si>
  <si>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</si>
  <si>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</si>
  <si>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</si>
  <si>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</si>
  <si>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</si>
  <si>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</si>
  <si>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</si>
  <si>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</si>
  <si>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</si>
  <si>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</si>
  <si>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</si>
  <si>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</si>
  <si>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</si>
  <si>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</si>
  <si>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</si>
  <si>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</si>
  <si>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</si>
  <si>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</si>
  <si>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</si>
  <si>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</si>
  <si>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</si>
  <si>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</si>
  <si>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</si>
  <si>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</si>
  <si>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</si>
  <si>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</si>
  <si>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</si>
  <si>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</si>
  <si>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</si>
  <si>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</si>
  <si>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</si>
  <si>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</si>
  <si>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</si>
  <si>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</si>
  <si>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</si>
  <si>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</si>
  <si>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</si>
  <si>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</si>
  <si>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</si>
  <si>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</si>
  <si>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</si>
  <si>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</si>
  <si>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</si>
  <si>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</si>
  <si>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</si>
  <si>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</si>
  <si>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</si>
  <si>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</si>
  <si>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</si>
  <si>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</si>
  <si>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</si>
  <si>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</si>
  <si>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</si>
  <si>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</si>
  <si>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</si>
  <si>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</si>
  <si>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</si>
  <si>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</si>
  <si>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</si>
  <si>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</si>
  <si>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</si>
  <si>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</si>
  <si>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</si>
  <si>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</si>
  <si>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</si>
  <si>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</si>
  <si>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</si>
  <si>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</si>
  <si>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</si>
  <si>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</si>
  <si>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</si>
  <si>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</si>
  <si>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</si>
  <si>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</si>
  <si>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</si>
  <si>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</si>
  <si>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</si>
  <si>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</si>
  <si>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</si>
  <si>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</si>
  <si>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</si>
  <si>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</si>
  <si>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</si>
  <si>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</si>
  <si>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</si>
  <si>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</si>
  <si>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</si>
  <si>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</si>
  <si>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</si>
  <si>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</si>
  <si>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</si>
  <si>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</si>
  <si>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</si>
  <si>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</si>
  <si>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</si>
  <si>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</si>
  <si>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</si>
  <si>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</si>
  <si>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</si>
  <si>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</si>
  <si>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</si>
  <si>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</si>
  <si>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</si>
  <si>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</si>
  <si>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</si>
  <si>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</si>
  <si>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</si>
  <si>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</si>
  <si>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</si>
  <si>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</si>
  <si>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</si>
  <si>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</si>
  <si>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</si>
  <si>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</si>
  <si>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</si>
  <si>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</si>
  <si>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</si>
  <si>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</si>
  <si>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</si>
  <si>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</si>
  <si>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</si>
  <si>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</si>
  <si>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</si>
  <si>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</si>
  <si>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</si>
  <si>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</si>
  <si>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</si>
  <si>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</si>
  <si>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</si>
  <si>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</si>
  <si>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</si>
  <si>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</si>
  <si>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</si>
  <si>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</si>
  <si>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</si>
  <si>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</si>
  <si>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</si>
  <si>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</si>
  <si>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</si>
  <si>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</si>
  <si>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</si>
  <si>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</si>
  <si>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</si>
  <si>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</si>
  <si>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</si>
  <si>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</si>
  <si>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</si>
  <si>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</si>
  <si>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</si>
  <si>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</si>
  <si>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</si>
  <si>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</si>
  <si>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</si>
  <si>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</si>
  <si>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</si>
  <si>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</si>
  <si>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</si>
  <si>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</si>
  <si>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</si>
  <si>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</si>
  <si>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</si>
  <si>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</si>
  <si>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</si>
  <si>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</si>
  <si>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</si>
  <si>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</si>
  <si>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</si>
  <si>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</si>
  <si>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</si>
  <si>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</si>
  <si>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</si>
  <si>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</si>
  <si>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</si>
  <si>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</si>
  <si>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</si>
  <si>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</si>
  <si>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</si>
  <si>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</si>
  <si>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</si>
  <si>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</si>
  <si>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</si>
  <si>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</si>
  <si>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</si>
  <si>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</si>
  <si>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</si>
  <si>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</si>
  <si>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</si>
  <si>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</si>
  <si>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</si>
  <si>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</si>
  <si>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</si>
  <si>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</si>
  <si>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</si>
  <si>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</si>
  <si>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</si>
  <si>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</si>
  <si>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</si>
  <si>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</si>
  <si>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</si>
  <si>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</si>
  <si>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</si>
  <si>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</si>
  <si>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</si>
  <si>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</si>
  <si>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</si>
  <si>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</si>
  <si>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</si>
  <si>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</si>
  <si>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</si>
  <si>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</si>
  <si>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</si>
  <si>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</si>
  <si>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</si>
  <si>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</si>
  <si>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</si>
  <si>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</si>
  <si>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</si>
  <si>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</si>
  <si>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</si>
  <si>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</si>
  <si>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</si>
  <si>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</si>
  <si>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</si>
  <si>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</si>
  <si>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</si>
  <si>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</si>
  <si>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</si>
  <si>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</si>
  <si>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</si>
  <si>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</si>
  <si>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</si>
  <si>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</si>
  <si>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</si>
  <si>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</si>
  <si>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</si>
  <si>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</si>
  <si>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</si>
  <si>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</si>
  <si>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</si>
  <si>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</si>
  <si>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</si>
  <si>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</si>
  <si>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</si>
  <si>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</si>
  <si>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</si>
  <si>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</si>
  <si>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</si>
  <si>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</si>
  <si>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</si>
  <si>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</si>
  <si>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</si>
  <si>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</si>
  <si>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</si>
  <si>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</si>
  <si>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</si>
  <si>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</si>
  <si>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</si>
  <si>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</si>
  <si>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</si>
  <si>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</si>
  <si>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</si>
  <si>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</si>
  <si>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</si>
  <si>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</si>
  <si>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</si>
  <si>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</si>
  <si>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</si>
  <si>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</si>
  <si>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</si>
  <si>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</si>
  <si>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</si>
  <si>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</si>
  <si>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</si>
  <si>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</si>
  <si>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</si>
  <si>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</si>
  <si>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</si>
  <si>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</si>
  <si>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</si>
  <si>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</si>
  <si>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</si>
  <si>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</si>
  <si>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</si>
  <si>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</si>
  <si>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</si>
  <si>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</si>
  <si>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</si>
  <si>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</si>
  <si>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</si>
  <si>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</si>
  <si>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</si>
  <si>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</si>
  <si>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</si>
  <si>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</si>
  <si>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</si>
  <si>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</si>
  <si>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</si>
  <si>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</si>
  <si>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</si>
  <si>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</si>
  <si>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</si>
  <si>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</si>
  <si>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</si>
  <si>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</si>
  <si>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</si>
  <si>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</si>
  <si>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</si>
  <si>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</si>
  <si>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</si>
  <si>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</si>
  <si>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</si>
  <si>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</si>
  <si>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</si>
  <si>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</si>
  <si>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</si>
  <si>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</si>
  <si>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</si>
  <si>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</si>
  <si>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</si>
  <si>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</si>
  <si>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</si>
  <si>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</si>
  <si>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</si>
  <si>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</si>
  <si>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</si>
  <si>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</si>
  <si>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</si>
  <si>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</si>
  <si>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</si>
  <si>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</si>
  <si>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</si>
  <si>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</si>
  <si>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</si>
  <si>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</si>
  <si>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</si>
  <si>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</si>
  <si>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</si>
  <si>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</si>
  <si>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</si>
  <si>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</si>
  <si>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</si>
  <si>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</si>
  <si>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</si>
  <si>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</si>
  <si>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</si>
  <si>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</si>
  <si>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</si>
  <si>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</si>
  <si>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</si>
  <si>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</si>
  <si>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</si>
  <si>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</si>
  <si>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</si>
  <si>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</si>
  <si>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</si>
  <si>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</si>
  <si>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</si>
  <si>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</si>
  <si>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</si>
  <si>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</si>
  <si>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</si>
  <si>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</si>
  <si>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</si>
  <si>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</si>
  <si>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</si>
  <si>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</si>
  <si>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</si>
  <si>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</si>
  <si>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</si>
  <si>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</si>
  <si>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</si>
  <si>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</si>
  <si>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</si>
  <si>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</si>
  <si>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</si>
  <si>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</si>
  <si>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</si>
  <si>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</si>
  <si>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</si>
  <si>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</si>
  <si>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</si>
  <si>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</si>
  <si>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</si>
  <si>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</si>
  <si>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</si>
  <si>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</si>
  <si>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</si>
  <si>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</si>
  <si>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</si>
  <si>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</si>
  <si>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</si>
  <si>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</si>
  <si>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</si>
  <si>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</si>
  <si>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</si>
  <si>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</si>
  <si>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</si>
  <si>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</si>
  <si>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</si>
  <si>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</si>
  <si>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</si>
  <si>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</si>
  <si>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</si>
  <si>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</si>
  <si>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</si>
  <si>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</si>
  <si>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</si>
  <si>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</si>
  <si>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</si>
  <si>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</si>
  <si>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</si>
  <si>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</si>
  <si>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</si>
  <si>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</si>
  <si>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</si>
  <si>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</si>
  <si>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</si>
  <si>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</si>
  <si>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</si>
  <si>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</si>
  <si>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</si>
  <si>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</si>
  <si>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</si>
  <si>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</si>
  <si>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</si>
  <si>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</si>
  <si>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</si>
  <si>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</si>
  <si>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</si>
  <si>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</si>
  <si>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</si>
  <si>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</si>
  <si>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</si>
  <si>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</si>
  <si>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</si>
  <si>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</si>
  <si>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</si>
  <si>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</si>
  <si>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</si>
  <si>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</si>
  <si>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</si>
  <si>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</si>
  <si>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</si>
  <si>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</si>
  <si>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</si>
  <si>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</si>
  <si>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</si>
  <si>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</si>
  <si>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</si>
  <si>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</si>
  <si>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</si>
  <si>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</si>
  <si>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</si>
  <si>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</si>
  <si>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</si>
  <si>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</si>
  <si>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</si>
  <si>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</si>
  <si>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</si>
  <si>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</si>
  <si>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</si>
  <si>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</si>
  <si>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</si>
  <si>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</si>
  <si>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</si>
  <si>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</si>
  <si>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</si>
  <si>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</si>
  <si>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</si>
  <si>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</si>
  <si>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</si>
  <si>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</si>
  <si>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</si>
  <si>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</si>
  <si>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</si>
  <si>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</si>
  <si>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</si>
  <si>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</si>
  <si>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</si>
  <si>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</si>
  <si>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</si>
  <si>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</si>
  <si>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</si>
  <si>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</si>
  <si>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</si>
  <si>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</si>
  <si>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</si>
  <si>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</si>
  <si>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</si>
  <si>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</si>
  <si>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</si>
  <si>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</si>
  <si>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</si>
  <si>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</si>
  <si>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</si>
  <si>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</si>
  <si>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</si>
  <si>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</si>
  <si>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</si>
  <si>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</si>
  <si>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</si>
  <si>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</si>
  <si>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</si>
  <si>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</si>
  <si>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</si>
  <si>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</si>
  <si>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</si>
  <si>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</si>
  <si>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</si>
  <si>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</si>
  <si>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</si>
  <si>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</si>
  <si>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</si>
  <si>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</si>
  <si>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</si>
  <si>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</si>
  <si>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</si>
  <si>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</si>
  <si>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</si>
  <si>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</si>
  <si>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</si>
  <si>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</si>
  <si>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</si>
  <si>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</si>
  <si>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</si>
  <si>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</si>
  <si>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</si>
  <si>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</si>
  <si>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</si>
  <si>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</si>
  <si>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</si>
  <si>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</si>
  <si>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</si>
  <si>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</si>
  <si>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</si>
  <si>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</si>
  <si>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</si>
  <si>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</si>
  <si>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</si>
  <si>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</si>
  <si>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</si>
  <si>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</si>
  <si>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</si>
  <si>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</si>
  <si>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</si>
  <si>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</si>
  <si>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</si>
  <si>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</si>
  <si>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</si>
  <si>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</si>
  <si>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</si>
  <si>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</si>
  <si>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</si>
  <si>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</si>
  <si>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</si>
  <si>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</si>
  <si>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</si>
  <si>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</si>
  <si>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</si>
  <si>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</si>
  <si>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</si>
  <si>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</si>
  <si>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</si>
  <si>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</si>
  <si>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</si>
  <si>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</si>
  <si>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</si>
  <si>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</si>
  <si>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</si>
  <si>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</si>
  <si>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</si>
  <si>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</si>
  <si>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</si>
  <si>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</si>
  <si>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</si>
  <si>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</si>
  <si>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</si>
  <si>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</si>
  <si>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</si>
  <si>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</si>
  <si>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</si>
  <si>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</si>
  <si>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</si>
  <si>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</si>
  <si>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</si>
  <si>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</si>
  <si>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</si>
  <si>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</si>
  <si>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</si>
  <si>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</si>
  <si>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</si>
  <si>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</si>
  <si>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</si>
  <si>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</si>
  <si>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</si>
  <si>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</si>
  <si>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</si>
  <si>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</si>
  <si>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</si>
  <si>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</si>
  <si>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</si>
  <si>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</si>
  <si>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</si>
  <si>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</si>
  <si>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</si>
  <si>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</si>
  <si>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</si>
  <si>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</si>
  <si>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</si>
  <si>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</si>
  <si>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</si>
  <si>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</si>
  <si>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</si>
  <si>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</si>
  <si>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</si>
  <si>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</si>
  <si>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</si>
  <si>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</si>
  <si>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</si>
  <si>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</si>
  <si>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</si>
  <si>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</si>
  <si>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</si>
  <si>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</si>
  <si>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</si>
  <si>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</si>
  <si>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</si>
  <si>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</si>
  <si>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</si>
  <si>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</si>
  <si>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</si>
  <si>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</si>
  <si>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</si>
  <si>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</si>
  <si>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</si>
  <si>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</si>
  <si>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</si>
  <si>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</si>
  <si>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</si>
  <si>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</si>
  <si>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</si>
  <si>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</si>
  <si>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</si>
  <si>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</si>
  <si>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</si>
  <si>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</si>
  <si>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</si>
  <si>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</si>
  <si>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</si>
  <si>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</si>
  <si>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</si>
  <si>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</si>
  <si>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</si>
  <si>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</si>
  <si>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</si>
  <si>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</si>
  <si>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</si>
  <si>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</si>
  <si>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</si>
  <si>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</si>
  <si>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</si>
  <si>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</si>
  <si>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</si>
  <si>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</si>
  <si>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</si>
  <si>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</si>
  <si>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</si>
  <si>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</si>
  <si>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</si>
  <si>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</si>
  <si>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</si>
  <si>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</si>
  <si>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</si>
  <si>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</si>
  <si>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</si>
  <si>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</si>
  <si>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</si>
  <si>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</si>
  <si>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</si>
  <si>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</si>
  <si>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</si>
  <si>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</si>
  <si>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</si>
  <si>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</si>
  <si>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</si>
  <si>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</si>
  <si>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</si>
  <si>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</si>
  <si>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</si>
  <si>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</si>
  <si>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</si>
  <si>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</si>
  <si>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</si>
  <si>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</si>
  <si>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</si>
  <si>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</si>
  <si>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</si>
  <si>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</si>
  <si>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</si>
  <si>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</si>
  <si>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</si>
  <si>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</si>
  <si>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</si>
  <si>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</si>
  <si>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</si>
  <si>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</si>
  <si>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</si>
  <si>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</si>
  <si>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</si>
  <si>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</si>
  <si>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</si>
  <si>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</si>
  <si>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</si>
  <si>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</si>
  <si>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</si>
  <si>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</si>
  <si>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</si>
  <si>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</si>
  <si>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</si>
  <si>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</si>
  <si>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</si>
  <si>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</si>
  <si>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</si>
  <si>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</si>
  <si>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</si>
  <si>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</si>
  <si>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</si>
  <si>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</si>
  <si>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</si>
  <si>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</si>
  <si>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</si>
  <si>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</si>
  <si>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</si>
  <si>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</si>
  <si>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</si>
  <si>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</si>
  <si>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</si>
  <si>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</si>
  <si>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</si>
  <si>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</si>
  <si>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</si>
  <si>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</si>
  <si>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</si>
  <si>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</si>
  <si>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</si>
  <si>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</si>
  <si>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</si>
  <si>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</si>
  <si>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</si>
  <si>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</si>
  <si>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</si>
  <si>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</si>
  <si>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</si>
  <si>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</si>
  <si>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</si>
  <si>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</si>
  <si>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</si>
  <si>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</si>
  <si>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</si>
  <si>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</si>
  <si>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</si>
  <si>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</si>
  <si>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</si>
  <si>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</si>
  <si>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</si>
  <si>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</si>
  <si>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</si>
  <si>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</si>
  <si>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</si>
  <si>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</si>
  <si>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</si>
  <si>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</si>
  <si>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</si>
  <si>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</si>
  <si>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</si>
  <si>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</si>
  <si>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</si>
  <si>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</si>
  <si>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</si>
  <si>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</si>
  <si>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</si>
  <si>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</si>
  <si>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</si>
  <si>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</si>
  <si>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</si>
  <si>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</si>
  <si>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</si>
  <si>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</si>
  <si>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</si>
  <si>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</si>
  <si>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</si>
  <si>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</si>
  <si>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</si>
  <si>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</si>
  <si>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</si>
  <si>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</si>
  <si>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</si>
  <si>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</si>
  <si>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</si>
  <si>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</si>
  <si>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</si>
  <si>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</si>
  <si>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</si>
  <si>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</si>
  <si>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</si>
  <si>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</si>
  <si>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</si>
  <si>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</si>
  <si>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</si>
  <si>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</si>
  <si>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</si>
  <si>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</si>
  <si>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</si>
  <si>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</si>
  <si>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</si>
  <si>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</si>
  <si>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</si>
  <si>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</si>
  <si>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</si>
  <si>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</si>
  <si>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</si>
  <si>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</si>
  <si>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</si>
  <si>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</si>
  <si>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</si>
  <si>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</si>
  <si>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</si>
  <si>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</si>
  <si>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</si>
  <si>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</si>
  <si>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</si>
  <si>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</si>
  <si>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</si>
  <si>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</si>
  <si>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</si>
  <si>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</si>
  <si>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</si>
  <si>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</si>
  <si>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</si>
  <si>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</si>
  <si>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</si>
  <si>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</si>
  <si>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</si>
  <si>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</si>
  <si>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</si>
  <si>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</si>
  <si>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</si>
  <si>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</si>
  <si>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</si>
  <si>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</si>
  <si>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</si>
  <si>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</si>
  <si>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</si>
  <si>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</si>
  <si>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</si>
  <si>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</si>
  <si>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</si>
  <si>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</si>
  <si>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</si>
  <si>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</si>
  <si>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</si>
  <si>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</si>
  <si>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</si>
  <si>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</si>
  <si>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</si>
  <si>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</si>
  <si>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</si>
  <si>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</si>
  <si>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</si>
  <si>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</si>
  <si>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</si>
  <si>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</si>
  <si>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</si>
  <si>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</si>
  <si>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</si>
  <si>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</si>
  <si>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</si>
  <si>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</si>
  <si>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</si>
  <si>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</si>
  <si>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</si>
  <si>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</si>
  <si>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</si>
  <si>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</si>
  <si>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</si>
  <si>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</si>
  <si>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</si>
  <si>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</si>
  <si>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</si>
  <si>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</si>
  <si>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</si>
  <si>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</si>
  <si>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</si>
  <si>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</si>
  <si>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</si>
  <si>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</si>
  <si>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</si>
  <si>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</si>
  <si>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</si>
  <si>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</si>
  <si>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</si>
  <si>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</si>
  <si>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</si>
  <si>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</si>
  <si>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</si>
  <si>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</si>
  <si>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</si>
  <si>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</si>
  <si>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</si>
  <si>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</si>
  <si>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</si>
  <si>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</si>
  <si>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</si>
  <si>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</si>
  <si>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</si>
  <si>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</si>
  <si>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</si>
  <si>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</si>
  <si>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</si>
  <si>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</si>
  <si>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</si>
  <si>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</si>
  <si>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</si>
  <si>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</si>
  <si>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</si>
  <si>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</si>
  <si>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</si>
  <si>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</si>
  <si>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</si>
  <si>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</si>
  <si>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</si>
  <si>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</si>
  <si>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</si>
  <si>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</si>
  <si>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</si>
  <si>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</si>
  <si>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</si>
  <si>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</si>
  <si>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</si>
  <si>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</si>
  <si>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</si>
  <si>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</si>
  <si>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</si>
  <si>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</si>
  <si>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</si>
  <si>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</si>
  <si>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</si>
  <si>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</si>
  <si>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</si>
  <si>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</si>
  <si>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</si>
  <si>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</si>
  <si>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</si>
  <si>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</si>
  <si>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</si>
  <si>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</si>
  <si>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</si>
  <si>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</si>
  <si>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</si>
  <si>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</si>
  <si>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</si>
  <si>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</si>
  <si>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</si>
  <si>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</si>
  <si>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</si>
  <si>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</si>
  <si>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</si>
  <si>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</si>
  <si>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</si>
  <si>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</si>
  <si>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</si>
  <si>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</si>
  <si>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</si>
  <si>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</si>
  <si>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</si>
  <si>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</si>
  <si>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</si>
  <si>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</si>
  <si>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</si>
  <si>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</si>
  <si>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</si>
  <si>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</si>
  <si>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</si>
  <si>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</si>
  <si>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</si>
  <si>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</si>
  <si>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</si>
  <si>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</si>
  <si>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</si>
  <si>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</si>
  <si>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</si>
  <si>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</si>
  <si>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</si>
  <si>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</si>
  <si>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</si>
  <si>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</si>
  <si>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</si>
  <si>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</si>
  <si>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</si>
  <si>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</si>
  <si>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</si>
  <si>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</si>
  <si>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</si>
  <si>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</si>
  <si>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</si>
  <si>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</si>
  <si>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</si>
  <si>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</si>
  <si>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</si>
  <si>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</si>
  <si>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</si>
  <si>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</si>
  <si>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</si>
  <si>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</si>
  <si>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</si>
  <si>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</si>
  <si>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</si>
  <si>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</si>
  <si>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</si>
  <si>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</si>
  <si>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</si>
  <si>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</si>
  <si>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</si>
  <si>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</si>
  <si>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</si>
  <si>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</si>
  <si>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</si>
  <si>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</si>
  <si>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</si>
  <si>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</si>
  <si>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</si>
  <si>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</si>
  <si>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</si>
  <si>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</si>
  <si>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</si>
  <si>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</si>
  <si>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</si>
  <si>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</si>
  <si>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</si>
  <si>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</si>
  <si>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</si>
  <si>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</si>
  <si>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</si>
  <si>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</si>
  <si>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</si>
  <si>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</si>
  <si>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</si>
  <si>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</si>
  <si>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</si>
  <si>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</si>
  <si>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</si>
  <si>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</si>
  <si>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</si>
  <si>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</si>
  <si>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</si>
  <si>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</si>
  <si>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</si>
  <si>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</si>
  <si>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</si>
  <si>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</si>
  <si>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</si>
  <si>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</si>
  <si>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</si>
  <si>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</si>
  <si>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</si>
  <si>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</si>
  <si>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</si>
  <si>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</si>
  <si>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</si>
  <si>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</si>
  <si>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</si>
  <si>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</si>
  <si>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</si>
  <si>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</si>
  <si>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</si>
  <si>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</si>
  <si>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</si>
  <si>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</si>
  <si>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</si>
  <si>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</si>
  <si>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</si>
  <si>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</si>
  <si>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</si>
  <si>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</si>
  <si>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</si>
  <si>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</si>
  <si>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</si>
  <si>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</si>
  <si>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</si>
  <si>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</si>
  <si>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</si>
  <si>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</si>
  <si>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</si>
  <si>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</si>
  <si>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</si>
  <si>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</si>
  <si>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</si>
  <si>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</si>
  <si>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</si>
  <si>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</si>
  <si>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</si>
  <si>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</si>
  <si>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</si>
  <si>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</si>
  <si>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</si>
  <si>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</si>
  <si>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</si>
  <si>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</si>
  <si>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</si>
  <si>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</si>
  <si>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</si>
  <si>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</si>
  <si>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</si>
  <si>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</si>
  <si>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</si>
  <si>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</si>
  <si>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</si>
  <si>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</si>
  <si>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</si>
  <si>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</si>
  <si>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</si>
  <si>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</si>
  <si>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</si>
  <si>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</si>
  <si>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</si>
  <si>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</si>
  <si>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</si>
  <si>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</si>
  <si>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</si>
  <si>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</si>
  <si>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</si>
  <si>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</si>
  <si>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</si>
  <si>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</si>
  <si>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</si>
  <si>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</si>
  <si>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</si>
  <si>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</si>
  <si>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</si>
  <si>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</si>
  <si>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</si>
  <si>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</si>
  <si>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</si>
  <si>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</si>
  <si>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</si>
  <si>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</si>
  <si>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</si>
  <si>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</si>
  <si>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</si>
  <si>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</si>
  <si>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</si>
  <si>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</si>
  <si>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</si>
  <si>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</si>
  <si>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</si>
  <si>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</si>
  <si>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</si>
  <si>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</si>
  <si>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</si>
  <si>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</si>
  <si>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</si>
  <si>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</si>
  <si>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</si>
  <si>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</si>
  <si>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</si>
  <si>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</si>
  <si>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</si>
  <si>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</si>
  <si>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</si>
  <si>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</si>
  <si>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</si>
  <si>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</si>
  <si>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</si>
  <si>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</si>
  <si>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</si>
  <si>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</si>
  <si>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</si>
  <si>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</si>
  <si>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</si>
  <si>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</si>
  <si>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</si>
  <si>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</si>
  <si>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</si>
  <si>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</si>
  <si>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</si>
  <si>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</si>
  <si>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</si>
  <si>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</si>
  <si>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</si>
  <si>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</si>
  <si>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</si>
  <si>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</si>
  <si>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</si>
  <si>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</si>
  <si>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</si>
  <si>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</si>
  <si>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</si>
  <si>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</si>
  <si>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</si>
  <si>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</si>
  <si>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</si>
  <si>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</si>
  <si>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</si>
  <si>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</si>
  <si>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</si>
  <si>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</si>
  <si>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</si>
  <si>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</si>
  <si>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</si>
  <si>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</si>
  <si>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</si>
  <si>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</si>
  <si>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</si>
  <si>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</si>
  <si>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</si>
  <si>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</si>
  <si>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</si>
  <si>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</si>
  <si>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</si>
  <si>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</si>
  <si>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</si>
  <si>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</si>
  <si>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</si>
  <si>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</si>
  <si>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</si>
  <si>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</si>
  <si>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</si>
  <si>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</si>
  <si>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</si>
  <si>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</si>
  <si>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</si>
  <si>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</si>
  <si>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</si>
  <si>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</si>
  <si>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</si>
  <si>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</si>
  <si>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</si>
  <si>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</si>
  <si>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</si>
  <si>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</si>
  <si>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</si>
  <si>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</si>
  <si>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</si>
  <si>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</si>
  <si>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</si>
  <si>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</si>
  <si>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</si>
  <si>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</si>
  <si>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</si>
  <si>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</si>
  <si>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</si>
  <si>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</si>
  <si>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</si>
  <si>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</si>
  <si>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</si>
  <si>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</si>
  <si>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</si>
  <si>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</si>
  <si>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</si>
  <si>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</si>
  <si>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</si>
  <si>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</si>
  <si>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</si>
  <si>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</si>
  <si>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</si>
  <si>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</si>
  <si>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</si>
  <si>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</si>
  <si>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</si>
  <si>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</si>
  <si>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</si>
  <si>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</si>
  <si>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</si>
  <si>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</si>
  <si>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</si>
  <si>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</si>
  <si>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</si>
  <si>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</si>
  <si>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</si>
  <si>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</si>
  <si>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</si>
  <si>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</si>
  <si>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</si>
  <si>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</si>
  <si>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</si>
  <si>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</si>
  <si>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</si>
  <si>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</si>
  <si>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</si>
  <si>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</si>
  <si>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</si>
  <si>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</si>
  <si>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</si>
  <si>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</si>
  <si>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</si>
  <si>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</si>
  <si>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</si>
  <si>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</si>
  <si>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</si>
  <si>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</si>
  <si>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</si>
  <si>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</si>
  <si>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</si>
  <si>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</si>
  <si>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</si>
  <si>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</si>
  <si>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</si>
  <si>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</si>
  <si>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</si>
  <si>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</si>
  <si>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</si>
  <si>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</si>
  <si>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</si>
  <si>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</si>
  <si>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</si>
  <si>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</si>
  <si>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</si>
  <si>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</si>
  <si>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</si>
  <si>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</si>
  <si>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</si>
  <si>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</si>
  <si>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</si>
  <si>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</si>
  <si>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</si>
  <si>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</si>
  <si>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</si>
  <si>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</si>
  <si>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</si>
  <si>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</si>
  <si>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</si>
  <si>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</si>
  <si>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</si>
  <si>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</si>
  <si>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</si>
  <si>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</si>
  <si>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</si>
  <si>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</si>
  <si>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</si>
  <si>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</si>
  <si>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</si>
  <si>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</si>
  <si>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</si>
  <si>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</si>
  <si>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</si>
  <si>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</si>
  <si>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</si>
  <si>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</si>
  <si>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</si>
  <si>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</si>
  <si>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</si>
  <si>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</si>
  <si>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</si>
  <si>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</si>
  <si>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</si>
  <si>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</si>
  <si>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</si>
  <si>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</si>
  <si>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</si>
  <si>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</si>
  <si>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</si>
  <si>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</si>
  <si>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</si>
  <si>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</si>
  <si>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</si>
  <si>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</si>
  <si>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</si>
  <si>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</si>
  <si>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</si>
  <si>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</si>
  <si>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</si>
  <si>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</si>
  <si>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</si>
  <si>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</si>
  <si>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</si>
  <si>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</si>
  <si>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</si>
  <si>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</si>
  <si>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</si>
  <si>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</si>
  <si>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</si>
  <si>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</si>
  <si>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</si>
  <si>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</si>
  <si>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</si>
  <si>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</si>
  <si>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</si>
  <si>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</si>
  <si>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</si>
  <si>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</si>
  <si>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</si>
  <si>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</si>
  <si>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</si>
  <si>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</si>
  <si>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</si>
  <si>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</si>
  <si>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</si>
  <si>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</si>
  <si>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</si>
  <si>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</si>
  <si>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</si>
  <si>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</si>
  <si>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</si>
  <si>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</si>
  <si>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</si>
  <si>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</si>
  <si>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</si>
  <si>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</si>
  <si>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</si>
  <si>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</si>
  <si>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</si>
  <si>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</si>
  <si>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</si>
  <si>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</si>
  <si>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</si>
  <si>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</si>
  <si>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</si>
  <si>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</si>
  <si>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</si>
  <si>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</si>
  <si>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</si>
  <si>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</si>
  <si>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</si>
  <si>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</si>
  <si>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</si>
  <si>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</si>
  <si>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</si>
  <si>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</si>
  <si>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</si>
  <si>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</si>
  <si>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</si>
  <si>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</si>
  <si>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</si>
  <si>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</si>
  <si>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</si>
  <si>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</si>
  <si>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</si>
  <si>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</si>
  <si>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</si>
  <si>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</si>
  <si>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</si>
  <si>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</si>
  <si>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</si>
  <si>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</si>
  <si>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</si>
  <si>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</si>
  <si>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</si>
  <si>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</si>
  <si>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</si>
  <si>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</si>
  <si>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</si>
  <si>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</si>
  <si>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</si>
  <si>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</si>
  <si>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</si>
  <si>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</si>
  <si>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</si>
  <si>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</si>
  <si>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</si>
  <si>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</si>
  <si>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</si>
  <si>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</si>
  <si>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</si>
  <si>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</si>
  <si>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</si>
  <si>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</si>
  <si>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</si>
  <si>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</si>
  <si>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</si>
  <si>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</si>
  <si>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</si>
  <si>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</si>
  <si>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</si>
  <si>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</si>
  <si>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</si>
  <si>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</si>
  <si>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</si>
  <si>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</si>
  <si>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</si>
  <si>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</si>
  <si>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</si>
  <si>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</si>
  <si>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</si>
  <si>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</si>
  <si>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</si>
  <si>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</si>
  <si>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</si>
  <si>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</si>
  <si>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</si>
  <si>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</si>
  <si>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</si>
  <si>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</si>
  <si>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</si>
  <si>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</si>
  <si>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</si>
  <si>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</si>
  <si>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</si>
  <si>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</si>
  <si>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</si>
  <si>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</si>
  <si>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</si>
  <si>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</si>
  <si>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</si>
  <si>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</si>
  <si>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</si>
  <si>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</si>
  <si>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</si>
  <si>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</si>
  <si>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</si>
  <si>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</si>
  <si>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</si>
  <si>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</si>
  <si>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</si>
  <si>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</si>
  <si>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</si>
  <si>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</si>
  <si>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</si>
  <si>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</si>
  <si>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</si>
  <si>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</si>
  <si>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</si>
  <si>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</si>
  <si>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</si>
  <si>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</si>
  <si>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</si>
  <si>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</si>
  <si>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</si>
  <si>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</si>
  <si>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</si>
  <si>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</si>
  <si>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</si>
  <si>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</si>
  <si>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</si>
  <si>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</si>
  <si>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</si>
  <si>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</si>
  <si>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</si>
  <si>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</si>
  <si>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</si>
  <si>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</si>
  <si>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</si>
  <si>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</si>
  <si>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</si>
  <si>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</si>
  <si>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</si>
  <si>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</si>
  <si>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</si>
  <si>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</si>
  <si>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</si>
  <si>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</si>
  <si>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</si>
  <si>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</si>
  <si>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</si>
  <si>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</si>
  <si>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</si>
  <si>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</si>
  <si>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</si>
  <si>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</si>
  <si>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</si>
  <si>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</si>
  <si>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</si>
  <si>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</si>
  <si>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</si>
  <si>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</si>
  <si>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</si>
  <si>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</si>
  <si>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</si>
  <si>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</si>
  <si>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</si>
  <si>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</si>
  <si>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</si>
  <si>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</si>
  <si>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</si>
  <si>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</si>
  <si>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</si>
  <si>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</si>
  <si>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</si>
  <si>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</si>
  <si>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</si>
  <si>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</si>
  <si>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</si>
  <si>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</si>
  <si>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</si>
  <si>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</si>
  <si>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</si>
  <si>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</si>
  <si>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</si>
  <si>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</si>
  <si>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</si>
  <si>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</si>
  <si>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</si>
  <si>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</si>
  <si>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</si>
  <si>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</si>
  <si>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</si>
  <si>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</si>
  <si>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</si>
  <si>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</si>
  <si>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</si>
  <si>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</si>
  <si>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</si>
  <si>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</si>
  <si>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</si>
  <si>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</si>
  <si>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</si>
  <si>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</si>
  <si>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</si>
  <si>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</si>
  <si>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</si>
  <si>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</si>
  <si>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</si>
  <si>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</si>
  <si>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</si>
  <si>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</si>
  <si>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</si>
  <si>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</si>
  <si>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</si>
  <si>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</si>
  <si>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</si>
  <si>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</si>
  <si>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</si>
  <si>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</si>
  <si>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</si>
  <si>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</si>
  <si>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</si>
  <si>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</si>
  <si>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</si>
  <si>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</si>
  <si>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</si>
  <si>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</si>
  <si>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</si>
  <si>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</si>
  <si>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</si>
  <si>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</si>
  <si>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</si>
  <si>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</si>
  <si>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</si>
  <si>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</si>
  <si>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</si>
  <si>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</si>
  <si>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</si>
  <si>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</si>
  <si>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</si>
  <si>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</si>
  <si>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</si>
  <si>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</si>
  <si>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</si>
  <si>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</si>
  <si>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</si>
  <si>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</si>
  <si>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</si>
  <si>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</si>
  <si>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</si>
  <si>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</si>
  <si>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</si>
  <si>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</si>
  <si>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</si>
  <si>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</si>
  <si>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</si>
  <si>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</si>
  <si>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</si>
  <si>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</si>
  <si>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</si>
  <si>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</si>
  <si>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</si>
  <si>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</si>
  <si>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</si>
  <si>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</si>
  <si>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</si>
  <si>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</si>
  <si>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</si>
  <si>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</si>
  <si>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</si>
  <si>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</si>
  <si>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</si>
  <si>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</si>
  <si>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</si>
  <si>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</si>
  <si>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</si>
  <si>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</si>
  <si>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</si>
  <si>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</si>
  <si>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</si>
  <si>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</si>
  <si>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</si>
  <si>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</si>
  <si>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</si>
  <si>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</si>
  <si>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</si>
  <si>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</si>
  <si>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</si>
  <si>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</si>
  <si>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</si>
  <si>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</si>
  <si>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</si>
  <si>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</si>
  <si>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</si>
  <si>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</si>
  <si>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</si>
  <si>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</si>
  <si>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</si>
  <si>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</si>
  <si>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</si>
  <si>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</si>
  <si>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</si>
  <si>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</si>
  <si>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</si>
  <si>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</si>
  <si>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</si>
  <si>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</si>
  <si>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</si>
  <si>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</si>
  <si>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</si>
  <si>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</si>
  <si>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</si>
  <si>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</si>
  <si>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</si>
  <si>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</si>
  <si>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</si>
  <si>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</si>
  <si>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</si>
  <si>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</si>
  <si>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</si>
  <si>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</si>
  <si>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</si>
  <si>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</si>
  <si>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</si>
  <si>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</si>
  <si>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</si>
  <si>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</si>
  <si>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</si>
  <si>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</si>
  <si>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</si>
  <si>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</si>
  <si>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</si>
  <si>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</si>
  <si>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</si>
  <si>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</si>
  <si>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</si>
  <si>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</si>
  <si>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</si>
  <si>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</si>
  <si>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</si>
  <si>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</si>
  <si>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</si>
  <si>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</si>
  <si>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</si>
  <si>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</si>
  <si>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</si>
  <si>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</si>
  <si>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</si>
  <si>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</si>
  <si>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</si>
  <si>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</si>
  <si>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</si>
  <si>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</si>
  <si>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</si>
  <si>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</si>
  <si>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</si>
  <si>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</si>
  <si>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</si>
  <si>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</si>
  <si>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</si>
  <si>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</si>
  <si>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</si>
  <si>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</si>
  <si>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</si>
  <si>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</si>
  <si>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</si>
  <si>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</si>
  <si>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</si>
  <si>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</si>
  <si>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</si>
  <si>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</si>
  <si>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</si>
  <si>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</si>
  <si>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</si>
  <si>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</si>
  <si>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</si>
  <si>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</si>
  <si>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</si>
  <si>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</si>
  <si>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</si>
  <si>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</si>
  <si>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</si>
  <si>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</si>
  <si>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</si>
  <si>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</si>
  <si>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</si>
  <si>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</si>
  <si>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</si>
  <si>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</si>
  <si>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</si>
  <si>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</si>
  <si>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</si>
  <si>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</si>
  <si>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</si>
  <si>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</si>
  <si>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</si>
  <si>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</si>
  <si>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</si>
  <si>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</si>
  <si>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</si>
  <si>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</si>
  <si>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</si>
  <si>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</si>
  <si>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</si>
  <si>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</si>
  <si>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</si>
  <si>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</si>
  <si>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</si>
  <si>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</si>
  <si>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</si>
  <si>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</si>
  <si>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</si>
  <si>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</si>
  <si>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</si>
  <si>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</si>
  <si>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</si>
  <si>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</si>
  <si>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</si>
  <si>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</si>
  <si>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</si>
  <si>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</si>
  <si>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</si>
  <si>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</si>
  <si>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</si>
  <si>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</si>
  <si>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</si>
  <si>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</si>
  <si>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</si>
  <si>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</si>
  <si>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</si>
  <si>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</si>
  <si>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</si>
  <si>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</si>
  <si>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</si>
  <si>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</si>
  <si>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</si>
  <si>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</si>
  <si>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</si>
  <si>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</si>
  <si>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</si>
  <si>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</si>
  <si>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</si>
  <si>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</si>
  <si>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</si>
  <si>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</si>
  <si>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</si>
  <si>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</si>
  <si>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</si>
  <si>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</si>
  <si>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</si>
  <si>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</si>
  <si>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</si>
  <si>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</si>
  <si>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</si>
  <si>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</si>
  <si>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</si>
  <si>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</si>
  <si>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</si>
  <si>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</si>
  <si>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</si>
  <si>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</si>
  <si>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</si>
  <si>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</si>
  <si>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</si>
  <si>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</si>
  <si>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</si>
  <si>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</si>
  <si>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</si>
  <si>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</si>
  <si>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</si>
  <si>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</si>
  <si>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</si>
  <si>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</si>
  <si>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</si>
  <si>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</si>
  <si>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</si>
  <si>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</si>
  <si>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</si>
  <si>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</si>
  <si>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</si>
  <si>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</si>
  <si>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</si>
  <si>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</si>
  <si>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</si>
  <si>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</si>
  <si>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</si>
  <si>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</si>
  <si>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</si>
  <si>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</si>
  <si>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</si>
  <si>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</si>
  <si>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</si>
  <si>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</si>
  <si>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</si>
  <si>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</si>
  <si>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</si>
  <si>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</si>
  <si>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</si>
  <si>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</si>
  <si>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</si>
  <si>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</si>
  <si>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</si>
  <si>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</si>
  <si>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</si>
  <si>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</si>
  <si>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</si>
  <si>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</si>
  <si>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</si>
  <si>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</si>
  <si>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</si>
  <si>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</si>
  <si>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</si>
  <si>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</si>
  <si>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</si>
  <si>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</si>
  <si>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</si>
  <si>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</si>
  <si>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</si>
  <si>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</si>
  <si>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</si>
  <si>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</si>
  <si>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</si>
  <si>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</si>
  <si>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</si>
  <si>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</si>
  <si>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</si>
  <si>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</si>
  <si>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</si>
  <si>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</si>
  <si>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</si>
  <si>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</si>
  <si>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</si>
  <si>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</si>
  <si>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</si>
  <si>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</si>
  <si>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</si>
  <si>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</si>
  <si>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</si>
  <si>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</si>
  <si>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</si>
  <si>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</si>
  <si>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</si>
  <si>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</si>
  <si>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</si>
  <si>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</si>
  <si>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</si>
  <si>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</si>
  <si>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</si>
  <si>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</si>
  <si>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</si>
  <si>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</si>
  <si>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</si>
  <si>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</si>
  <si>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</si>
  <si>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</si>
  <si>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</si>
  <si>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</si>
  <si>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</si>
  <si>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</si>
  <si>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</si>
  <si>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</si>
  <si>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</si>
  <si>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</si>
  <si>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</si>
  <si>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</si>
  <si>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</si>
  <si>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</si>
  <si>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</si>
  <si>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</si>
  <si>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</si>
  <si>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</si>
  <si>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</si>
  <si>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</si>
  <si>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</si>
  <si>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</si>
  <si>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</si>
  <si>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</si>
  <si>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</si>
  <si>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</si>
  <si>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</si>
  <si>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</si>
  <si>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</si>
  <si>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</si>
  <si>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</si>
  <si>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</si>
  <si>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</si>
  <si>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</si>
  <si>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</si>
  <si>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</si>
  <si>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</si>
  <si>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</si>
  <si>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</si>
  <si>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</si>
  <si>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</si>
  <si>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</si>
  <si>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</si>
  <si>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</si>
  <si>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</si>
  <si>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</si>
  <si>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</si>
  <si>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</si>
  <si>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</si>
  <si>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</si>
  <si>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</si>
  <si>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</si>
  <si>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</si>
  <si>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</si>
  <si>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</si>
  <si>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</si>
  <si>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</si>
  <si>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</si>
  <si>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</si>
  <si>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</si>
  <si>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</si>
  <si>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</si>
  <si>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</si>
  <si>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</si>
  <si>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</si>
  <si>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</si>
  <si>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</si>
  <si>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</si>
  <si>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</si>
  <si>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</si>
  <si>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</si>
  <si>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</si>
  <si>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</si>
  <si>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</si>
  <si>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</si>
  <si>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</si>
  <si>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</si>
  <si>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</si>
  <si>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</si>
  <si>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</si>
  <si>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</si>
  <si>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</si>
  <si>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</si>
  <si>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</si>
  <si>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</si>
  <si>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</si>
  <si>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</si>
  <si>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</si>
  <si>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</si>
  <si>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</si>
  <si>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</si>
  <si>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</si>
  <si>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</si>
  <si>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</si>
  <si>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</si>
  <si>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</si>
  <si>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</si>
  <si>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</si>
  <si>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</si>
  <si>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</si>
  <si>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</si>
  <si>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</si>
  <si>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</si>
  <si>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</si>
  <si>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</si>
  <si>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</si>
  <si>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</si>
  <si>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</si>
  <si>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</si>
  <si>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</si>
  <si>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</si>
  <si>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</si>
  <si>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</si>
  <si>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</si>
  <si>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</si>
  <si>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</si>
  <si>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</si>
  <si>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</si>
  <si>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</si>
  <si>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</si>
  <si>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</si>
  <si>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</si>
  <si>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</si>
  <si>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</si>
  <si>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</si>
  <si>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</si>
  <si>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</si>
  <si>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</si>
  <si>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</si>
  <si>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</si>
  <si>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</si>
  <si>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</si>
  <si>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</si>
  <si>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</si>
  <si>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</si>
  <si>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</si>
  <si>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</si>
  <si>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</si>
  <si>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</si>
  <si>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</si>
  <si>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</si>
  <si>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</si>
  <si>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</si>
  <si>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</si>
  <si>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</si>
  <si>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</si>
  <si>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</si>
  <si>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</si>
  <si>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</si>
  <si>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</si>
  <si>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</si>
  <si>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</si>
  <si>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</si>
  <si>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</si>
  <si>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</si>
  <si>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</si>
  <si>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</si>
  <si>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</si>
  <si>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</si>
  <si>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</si>
  <si>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</si>
  <si>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</si>
  <si>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</si>
  <si>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</si>
  <si>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</si>
  <si>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</si>
  <si>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</si>
  <si>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</si>
  <si>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</si>
  <si>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</si>
  <si>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</si>
  <si>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</si>
  <si>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</si>
  <si>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</si>
  <si>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</si>
  <si>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</si>
  <si>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</si>
  <si>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</si>
  <si>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</si>
  <si>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</si>
  <si>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</si>
  <si>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</si>
  <si>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</si>
  <si>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</si>
  <si>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</si>
  <si>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</si>
  <si>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</si>
  <si>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</si>
  <si>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</si>
  <si>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</si>
  <si>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</si>
  <si>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</si>
  <si>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</si>
  <si>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</si>
  <si>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</si>
  <si>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</si>
  <si>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</si>
  <si>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</si>
  <si>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</si>
  <si>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</si>
  <si>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</si>
  <si>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</si>
  <si>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</si>
  <si>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</si>
  <si>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</si>
  <si>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</si>
  <si>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</si>
  <si>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</si>
  <si>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</si>
  <si>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</si>
  <si>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</si>
  <si>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</si>
  <si>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</si>
  <si>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</si>
  <si>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</si>
  <si>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</si>
  <si>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</si>
  <si>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</si>
  <si>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</si>
  <si>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</si>
  <si>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</si>
  <si>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</si>
  <si>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</si>
  <si>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</si>
  <si>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</si>
  <si>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</si>
  <si>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</si>
  <si>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</si>
  <si>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</si>
  <si>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</si>
  <si>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</si>
  <si>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</si>
  <si>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</si>
  <si>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</si>
  <si>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</si>
  <si>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</si>
  <si>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</si>
  <si>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</si>
  <si>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</si>
  <si>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</si>
  <si>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</si>
  <si>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</si>
  <si>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</si>
  <si>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</si>
  <si>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</si>
  <si>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</si>
  <si>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</si>
  <si>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</si>
  <si>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</si>
  <si>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</si>
  <si>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</si>
  <si>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</si>
  <si>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</si>
  <si>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</si>
  <si>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</si>
  <si>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</si>
  <si>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</si>
  <si>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</si>
  <si>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</si>
  <si>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</si>
  <si>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</si>
  <si>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</si>
  <si>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</si>
  <si>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</si>
  <si>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</si>
  <si>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</si>
  <si>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</si>
  <si>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</si>
  <si>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</si>
  <si>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</si>
  <si>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</si>
  <si>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</si>
  <si>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</si>
  <si>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</si>
  <si>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</si>
  <si>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</si>
  <si>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</si>
  <si>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</si>
  <si>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</si>
  <si>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</si>
  <si>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</si>
  <si>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</si>
  <si>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</si>
  <si>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</si>
  <si>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</si>
  <si>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</si>
  <si>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</si>
  <si>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</si>
  <si>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</si>
  <si>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</si>
  <si>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</si>
  <si>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</si>
  <si>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</si>
  <si>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</si>
  <si>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</si>
  <si>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</si>
  <si>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</si>
  <si>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</si>
  <si>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</si>
  <si>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</si>
  <si>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</si>
  <si>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</si>
  <si>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</si>
  <si>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</si>
  <si>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</si>
  <si>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</si>
  <si>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</si>
  <si>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</si>
  <si>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</si>
  <si>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</si>
  <si>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</si>
  <si>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</si>
  <si>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</si>
  <si>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</si>
  <si>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</si>
  <si>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</si>
  <si>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</si>
  <si>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</si>
  <si>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</si>
  <si>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</si>
  <si>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</si>
  <si>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</si>
  <si>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</si>
  <si>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</si>
  <si>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</si>
  <si>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</si>
  <si>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</si>
  <si>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</si>
  <si>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</si>
  <si>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</si>
  <si>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</si>
  <si>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</si>
  <si>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</si>
  <si>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</si>
  <si>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</si>
  <si>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</si>
  <si>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</si>
  <si>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</si>
  <si>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</si>
  <si>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</si>
  <si>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</si>
  <si>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</si>
  <si>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</si>
  <si>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</si>
  <si>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</si>
  <si>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</si>
  <si>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</si>
  <si>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</si>
  <si>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</si>
  <si>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</si>
  <si>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</si>
  <si>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</si>
  <si>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</si>
  <si>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</si>
  <si>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</si>
  <si>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</si>
  <si>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</si>
  <si>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</si>
  <si>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</si>
  <si>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</si>
  <si>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</si>
  <si>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</si>
  <si>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</si>
  <si>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</si>
  <si>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</si>
  <si>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</si>
  <si>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</si>
  <si>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</si>
  <si>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</si>
  <si>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</si>
  <si>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</si>
  <si>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</si>
  <si>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</si>
  <si>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</si>
  <si>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</si>
  <si>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</si>
  <si>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</si>
  <si>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</si>
  <si>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</si>
  <si>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</si>
  <si>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</si>
  <si>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</si>
  <si>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</si>
  <si>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</si>
  <si>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</si>
  <si>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</si>
  <si>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</si>
  <si>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</si>
  <si>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</si>
  <si>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</si>
  <si>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</si>
  <si>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</si>
  <si>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</si>
  <si>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</si>
  <si>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</si>
  <si>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</si>
  <si>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</si>
  <si>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</si>
  <si>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</si>
  <si>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</si>
  <si>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</si>
  <si>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</si>
  <si>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</si>
  <si>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</si>
  <si>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</si>
  <si>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</si>
  <si>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</si>
  <si>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</si>
  <si>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</si>
  <si>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</si>
  <si>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</si>
  <si>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</si>
  <si>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</si>
  <si>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</si>
  <si>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</si>
  <si>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</si>
  <si>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</si>
  <si>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</si>
  <si>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</si>
  <si>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</si>
  <si>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</si>
  <si>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</si>
  <si>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</si>
  <si>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</si>
  <si>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</si>
  <si>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</si>
  <si>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</si>
  <si>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</si>
  <si>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</si>
  <si>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</si>
  <si>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</si>
  <si>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</si>
  <si>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</si>
  <si>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</si>
  <si>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</si>
  <si>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</si>
  <si>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</si>
  <si>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</si>
  <si>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</si>
  <si>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</si>
  <si>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</si>
  <si>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</si>
  <si>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</si>
  <si>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</si>
  <si>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</si>
  <si>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</si>
  <si>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</si>
  <si>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</si>
  <si>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</si>
  <si>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</si>
  <si>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</si>
  <si>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</si>
  <si>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</si>
  <si>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</si>
  <si>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</si>
  <si>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</si>
  <si>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</si>
  <si>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</si>
  <si>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</si>
  <si>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</si>
  <si>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</si>
  <si>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</si>
  <si>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</si>
  <si>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</si>
  <si>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</si>
  <si>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</si>
  <si>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</si>
  <si>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</si>
  <si>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</si>
  <si>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</si>
  <si>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</si>
  <si>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</si>
  <si>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</si>
  <si>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</si>
  <si>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</si>
  <si>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</si>
  <si>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</si>
  <si>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</si>
  <si>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</si>
  <si>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</si>
  <si>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</si>
  <si>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</si>
  <si>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</si>
  <si>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</si>
  <si>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</si>
  <si>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</si>
  <si>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</si>
  <si>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</si>
  <si>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</si>
  <si>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</si>
  <si>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</si>
  <si>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</si>
  <si>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</si>
  <si>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</si>
  <si>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</si>
  <si>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</si>
  <si>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</si>
  <si>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</si>
  <si>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</si>
  <si>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</si>
  <si>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</si>
  <si>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</si>
  <si>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</si>
  <si>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</si>
  <si>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</si>
  <si>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</si>
  <si>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</si>
  <si>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</si>
  <si>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</si>
  <si>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</si>
  <si>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</si>
  <si>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</si>
  <si>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</si>
  <si>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</si>
  <si>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</si>
  <si>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</si>
  <si>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</si>
  <si>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</si>
  <si>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</si>
  <si>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</si>
  <si>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</si>
  <si>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</si>
  <si>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</si>
  <si>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</si>
  <si>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</si>
  <si>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</si>
  <si>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</si>
  <si>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</si>
  <si>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</si>
  <si>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</si>
  <si>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</si>
  <si>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</si>
  <si>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</si>
  <si>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</si>
  <si>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</si>
  <si>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</si>
  <si>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</si>
  <si>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</si>
  <si>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</si>
  <si>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</si>
  <si>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</si>
  <si>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</si>
  <si>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</si>
  <si>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</si>
  <si>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</si>
  <si>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</si>
  <si>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</si>
  <si>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</si>
  <si>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</si>
  <si>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</si>
  <si>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</si>
  <si>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</si>
  <si>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</si>
  <si>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</si>
  <si>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</si>
  <si>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</si>
  <si>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</si>
  <si>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</si>
  <si>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</si>
  <si>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</si>
  <si>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</si>
  <si>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</si>
  <si>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</si>
  <si>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</si>
  <si>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</si>
  <si>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</si>
  <si>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</si>
  <si>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</si>
  <si>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</si>
  <si>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</si>
  <si>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</si>
  <si>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</si>
  <si>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</si>
  <si>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</si>
  <si>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</si>
  <si>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</si>
  <si>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</si>
  <si>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</si>
  <si>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</si>
  <si>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</si>
  <si>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</si>
  <si>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</si>
  <si>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</si>
  <si>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</si>
  <si>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</si>
  <si>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</si>
  <si>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</si>
  <si>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</si>
  <si>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</si>
  <si>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</si>
  <si>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</si>
  <si>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</si>
  <si>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</si>
  <si>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</si>
  <si>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</si>
  <si>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</si>
  <si>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</si>
  <si>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</si>
  <si>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</si>
  <si>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</si>
  <si>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</si>
  <si>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</si>
  <si>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</si>
  <si>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</si>
  <si>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</si>
  <si>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</si>
  <si>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</si>
  <si>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</si>
  <si>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</si>
  <si>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</si>
  <si>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</si>
  <si>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</si>
  <si>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</si>
  <si>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</si>
  <si>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</si>
  <si>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</si>
  <si>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</si>
  <si>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</si>
  <si>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</si>
  <si>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</si>
  <si>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</si>
  <si>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</si>
  <si>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</si>
  <si>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</si>
  <si>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</si>
  <si>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</si>
  <si>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</si>
  <si>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</si>
  <si>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</si>
  <si>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</si>
  <si>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</si>
  <si>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</si>
  <si>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</si>
  <si>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</si>
  <si>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</si>
  <si>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</si>
  <si>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</si>
  <si>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</si>
  <si>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</si>
  <si>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</si>
  <si>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</si>
  <si>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</si>
  <si>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</si>
  <si>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</si>
  <si>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</si>
  <si>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</si>
  <si>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</si>
  <si>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</si>
  <si>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</si>
  <si>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</si>
  <si>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</si>
  <si>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</si>
  <si>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</si>
  <si>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</si>
  <si>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</si>
  <si>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</si>
  <si>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</si>
  <si>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</si>
  <si>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</si>
  <si>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</si>
  <si>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</si>
  <si>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</si>
  <si>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</si>
  <si>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</si>
  <si>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</si>
  <si>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</si>
  <si>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</si>
  <si>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</si>
  <si>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</si>
  <si>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</si>
  <si>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</si>
  <si>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</si>
  <si>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</si>
  <si>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</si>
  <si>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</si>
  <si>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</si>
  <si>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</si>
  <si>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</si>
  <si>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</si>
  <si>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</si>
  <si>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</si>
  <si>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</si>
  <si>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</si>
  <si>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</si>
  <si>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</si>
  <si>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</si>
  <si>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</si>
  <si>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</si>
  <si>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</si>
  <si>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</si>
  <si>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</si>
  <si>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</si>
  <si>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</si>
  <si>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</si>
  <si>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</si>
  <si>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</si>
  <si>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</si>
  <si>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</si>
  <si>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</si>
  <si>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</si>
  <si>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</si>
  <si>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</si>
  <si>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</si>
  <si>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</si>
  <si>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</si>
  <si>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</si>
  <si>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</si>
  <si>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</si>
  <si>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</si>
  <si>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</si>
  <si>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</si>
  <si>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</si>
  <si>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</si>
  <si>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</si>
  <si>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</si>
  <si>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</si>
  <si>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</si>
  <si>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</si>
  <si>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</si>
  <si>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</si>
  <si>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</si>
  <si>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</si>
  <si>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</si>
  <si>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</si>
  <si>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</si>
  <si>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</si>
  <si>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</si>
  <si>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</si>
  <si>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</si>
  <si>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</si>
  <si>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</si>
  <si>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</si>
  <si>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</si>
  <si>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</si>
  <si>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</si>
  <si>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</si>
  <si>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</si>
  <si>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</si>
  <si>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</si>
  <si>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</si>
  <si>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</si>
  <si>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</si>
  <si>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</si>
  <si>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</si>
  <si>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</si>
  <si>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</si>
  <si>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</si>
  <si>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</si>
  <si>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</si>
  <si>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</si>
  <si>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</si>
  <si>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</si>
  <si>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</si>
  <si>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</si>
  <si>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</si>
  <si>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</si>
  <si>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</si>
  <si>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</si>
  <si>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</si>
  <si>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</si>
  <si>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</si>
  <si>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</si>
  <si>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</si>
  <si>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</si>
  <si>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</si>
  <si>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</si>
  <si>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</si>
  <si>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</si>
  <si>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</si>
  <si>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</si>
  <si>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</si>
  <si>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</si>
  <si>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</si>
  <si>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</si>
  <si>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</si>
  <si>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</si>
  <si>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</si>
  <si>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</si>
  <si>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</si>
  <si>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</si>
  <si>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</si>
  <si>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</si>
  <si>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</si>
  <si>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</si>
  <si>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</si>
  <si>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</si>
  <si>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</si>
  <si>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</si>
  <si>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</si>
  <si>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</si>
  <si>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</si>
  <si>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</si>
  <si>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</si>
  <si>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</si>
  <si>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</si>
  <si>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</si>
  <si>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</si>
  <si>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</si>
  <si>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</si>
  <si>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</si>
  <si>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</si>
  <si>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</si>
  <si>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</si>
  <si>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</si>
  <si>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</si>
  <si>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</si>
  <si>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</si>
  <si>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</si>
  <si>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</si>
  <si>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</si>
  <si>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</si>
  <si>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</si>
  <si>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</si>
  <si>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</si>
  <si>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</si>
  <si>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</si>
  <si>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</si>
  <si>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</si>
  <si>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</si>
  <si>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</si>
  <si>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</si>
  <si>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</si>
  <si>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</si>
  <si>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</si>
  <si>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</si>
  <si>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</si>
  <si>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</si>
  <si>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</si>
  <si>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</si>
  <si>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</si>
  <si>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</si>
  <si>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</si>
  <si>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</si>
  <si>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</si>
  <si>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</si>
  <si>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</si>
  <si>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</si>
  <si>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</si>
  <si>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</si>
  <si>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</si>
  <si>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</si>
  <si>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</si>
  <si>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</si>
  <si>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</si>
  <si>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</si>
  <si>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</si>
  <si>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</si>
  <si>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</si>
  <si>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</si>
  <si>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</si>
  <si>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</si>
  <si>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</si>
  <si>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</si>
  <si>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</si>
  <si>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</si>
  <si>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</si>
  <si>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</si>
  <si>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</si>
  <si>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</si>
  <si>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</si>
  <si>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</si>
  <si>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</si>
  <si>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</si>
  <si>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</si>
  <si>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</si>
  <si>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</si>
  <si>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</si>
  <si>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</si>
  <si>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</si>
  <si>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</si>
  <si>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</si>
  <si>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</si>
  <si>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</si>
  <si>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</si>
  <si>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</si>
  <si>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</si>
  <si>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</si>
  <si>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</si>
  <si>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</si>
  <si>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</si>
  <si>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</si>
  <si>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</si>
  <si>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</si>
  <si>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</si>
  <si>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</si>
  <si>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</si>
  <si>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</si>
  <si>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</si>
  <si>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</si>
  <si>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</si>
  <si>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</si>
  <si>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</si>
  <si>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</si>
  <si>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</si>
  <si>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</si>
  <si>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</si>
  <si>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</si>
  <si>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</si>
  <si>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</si>
  <si>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</si>
  <si>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</si>
  <si>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</si>
  <si>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</si>
  <si>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</si>
  <si>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</si>
  <si>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</si>
  <si>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</si>
  <si>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</si>
  <si>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</si>
  <si>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</si>
  <si>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</si>
  <si>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</si>
  <si>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</si>
  <si>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</si>
  <si>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</si>
  <si>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</si>
  <si>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</si>
  <si>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</si>
  <si>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</si>
  <si>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</si>
  <si>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</si>
  <si>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</si>
  <si>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</si>
  <si>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</si>
  <si>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</si>
  <si>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</si>
  <si>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</si>
  <si>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</si>
  <si>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</si>
  <si>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</si>
  <si>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</si>
  <si>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</si>
  <si>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</si>
  <si>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</si>
  <si>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</si>
  <si>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</si>
  <si>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</si>
  <si>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</si>
  <si>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</si>
  <si>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</si>
  <si>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</si>
  <si>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</si>
  <si>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</si>
  <si>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</si>
  <si>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</si>
  <si>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</si>
  <si>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</si>
  <si>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</si>
  <si>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</si>
  <si>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</si>
  <si>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</si>
  <si>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</si>
  <si>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</si>
  <si>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</si>
  <si>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</si>
  <si>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</si>
  <si>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</si>
  <si>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</si>
  <si>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</si>
  <si>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</si>
  <si>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</si>
  <si>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</si>
  <si>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</si>
  <si>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</si>
  <si>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</si>
  <si>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</si>
  <si>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</si>
  <si>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</si>
  <si>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</si>
  <si>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</si>
  <si>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</si>
  <si>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</si>
  <si>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</si>
  <si>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</si>
  <si>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</si>
  <si>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</si>
  <si>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</si>
  <si>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</si>
  <si>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</si>
  <si>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</si>
  <si>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</si>
  <si>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</si>
  <si>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</si>
  <si>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</si>
  <si>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</si>
  <si>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</si>
  <si>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</si>
  <si>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</si>
  <si>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</si>
  <si>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</si>
  <si>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</si>
  <si>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</si>
  <si>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</si>
  <si>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</si>
  <si>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</si>
  <si>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</si>
  <si>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</si>
  <si>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</si>
  <si>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</si>
  <si>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</si>
  <si>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</si>
  <si>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</si>
  <si>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</si>
  <si>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</si>
  <si>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</si>
  <si>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</si>
  <si>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</si>
  <si>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</si>
  <si>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</si>
  <si>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</si>
  <si>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</si>
  <si>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</si>
  <si>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</si>
  <si>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</si>
  <si>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</si>
  <si>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</si>
  <si>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</si>
  <si>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</si>
  <si>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</si>
  <si>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</si>
  <si>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</si>
  <si>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</si>
  <si>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</si>
  <si>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</si>
  <si>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</si>
  <si>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</si>
  <si>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</si>
  <si>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</si>
  <si>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</si>
  <si>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</si>
  <si>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</si>
  <si>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</si>
  <si>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</si>
  <si>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</si>
  <si>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</si>
  <si>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</si>
  <si>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</si>
  <si>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</si>
  <si>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</si>
  <si>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</si>
  <si>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</si>
  <si>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</si>
  <si>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</si>
  <si>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</si>
  <si>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</si>
  <si>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</si>
  <si>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</si>
  <si>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</si>
  <si>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</si>
  <si>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</si>
  <si>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</si>
  <si>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</si>
  <si>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</si>
  <si>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</si>
  <si>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</si>
  <si>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</si>
  <si>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</si>
  <si>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</si>
  <si>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</si>
  <si>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</si>
  <si>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</si>
  <si>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</si>
  <si>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</si>
  <si>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</si>
  <si>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</si>
  <si>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</si>
  <si>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</si>
  <si>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</si>
  <si>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</si>
  <si>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</si>
  <si>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</si>
  <si>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</si>
  <si>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</si>
  <si>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</si>
  <si>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</si>
  <si>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</si>
  <si>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</si>
  <si>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</si>
  <si>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</si>
  <si>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</si>
  <si>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</si>
  <si>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</si>
  <si>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</si>
  <si>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</si>
  <si>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</si>
  <si>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</si>
  <si>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</si>
  <si>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</si>
  <si>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</si>
  <si>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</si>
  <si>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</si>
  <si>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</si>
  <si>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</si>
  <si>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</si>
  <si>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</si>
  <si>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</si>
  <si>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</si>
  <si>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</si>
  <si>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</si>
  <si>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</si>
  <si>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</si>
  <si>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</si>
  <si>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</si>
  <si>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</si>
  <si>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</si>
  <si>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</si>
  <si>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</si>
  <si>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</si>
  <si>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</si>
  <si>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</si>
  <si>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</si>
  <si>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</si>
  <si>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</si>
  <si>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</si>
  <si>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</si>
  <si>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</si>
  <si>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</si>
  <si>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</si>
  <si>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</si>
  <si>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</si>
  <si>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</si>
  <si>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</si>
  <si>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</si>
  <si>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</si>
  <si>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</si>
  <si>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</si>
  <si>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</si>
  <si>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</si>
  <si>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</si>
  <si>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</si>
  <si>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</si>
  <si>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</si>
  <si>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</si>
  <si>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</si>
  <si>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</si>
  <si>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</si>
  <si>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</si>
  <si>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</si>
  <si>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</si>
  <si>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</si>
  <si>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</si>
  <si>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</si>
  <si>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</si>
  <si>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</si>
  <si>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</si>
  <si>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</si>
  <si>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</si>
  <si>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</si>
  <si>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</si>
  <si>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</si>
  <si>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</si>
  <si>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</si>
  <si>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</si>
  <si>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</si>
  <si>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</si>
  <si>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</si>
  <si>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</si>
  <si>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</si>
  <si>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</si>
  <si>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</si>
  <si>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</si>
  <si>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</si>
  <si>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</si>
  <si>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</si>
  <si>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</si>
  <si>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</si>
  <si>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</si>
  <si>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</si>
  <si>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</si>
  <si>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</si>
  <si>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</si>
  <si>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</si>
  <si>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</si>
  <si>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</si>
  <si>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</si>
  <si>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</si>
  <si>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</si>
  <si>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</si>
  <si>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</si>
  <si>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</si>
  <si>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</si>
  <si>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</si>
  <si>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</si>
  <si>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</si>
  <si>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</si>
  <si>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</si>
  <si>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</si>
  <si>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</si>
  <si>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</si>
  <si>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</si>
  <si>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</si>
  <si>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</si>
  <si>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</si>
  <si>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</si>
  <si>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</si>
  <si>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</si>
  <si>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</si>
  <si>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</si>
  <si>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</si>
  <si>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</si>
  <si>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</si>
  <si>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</si>
  <si>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</si>
  <si>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</si>
  <si>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</si>
  <si>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</si>
  <si>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</si>
  <si>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</si>
  <si>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</si>
  <si>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</si>
  <si>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</si>
  <si>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</si>
  <si>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</si>
  <si>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</si>
  <si>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</si>
  <si>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</si>
  <si>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</si>
  <si>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</si>
  <si>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</si>
  <si>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</si>
  <si>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</si>
  <si>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</si>
  <si>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</si>
  <si>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</si>
  <si>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</si>
  <si>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</si>
  <si>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</si>
  <si>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</si>
  <si>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</si>
  <si>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</si>
  <si>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</si>
  <si>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</si>
  <si>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</si>
  <si>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</si>
  <si>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</si>
  <si>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</si>
  <si>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</si>
  <si>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</si>
  <si>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</si>
  <si>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</si>
  <si>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</si>
  <si>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</si>
  <si>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</si>
  <si>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</si>
  <si>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</si>
  <si>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</si>
  <si>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</si>
  <si>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</si>
  <si>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</si>
  <si>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</si>
  <si>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</si>
  <si>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</si>
  <si>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</si>
  <si>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</si>
  <si>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</si>
  <si>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</si>
  <si>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</si>
  <si>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</si>
  <si>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</si>
  <si>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</si>
  <si>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</si>
  <si>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</si>
  <si>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</si>
  <si>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</si>
  <si>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</si>
  <si>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</si>
  <si>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</si>
  <si>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</si>
  <si>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</si>
  <si>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</si>
  <si>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</si>
  <si>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</si>
  <si>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</si>
  <si>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</si>
  <si>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</si>
  <si>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</si>
  <si>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</si>
  <si>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</si>
  <si>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</si>
  <si>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</si>
  <si>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</si>
  <si>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</si>
  <si>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</si>
  <si>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</si>
  <si>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</si>
  <si>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</si>
  <si>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</si>
  <si>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</si>
  <si>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</si>
  <si>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</si>
  <si>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</si>
  <si>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</si>
  <si>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</si>
  <si>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</si>
  <si>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</si>
  <si>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</si>
  <si>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</si>
  <si>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</si>
  <si>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</si>
  <si>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</si>
  <si>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</si>
  <si>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</si>
  <si>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</si>
  <si>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</si>
  <si>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</si>
  <si>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</si>
  <si>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</si>
  <si>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</si>
  <si>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</si>
  <si>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</si>
  <si>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</si>
  <si>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</si>
  <si>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</si>
  <si>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</si>
  <si>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</si>
  <si>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</si>
  <si>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</si>
  <si>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</si>
  <si>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</si>
  <si>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</si>
  <si>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</si>
  <si>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</si>
  <si>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</si>
  <si>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</si>
  <si>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</si>
  <si>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</si>
  <si>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</si>
  <si>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</si>
  <si>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</si>
  <si>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</si>
  <si>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</si>
  <si>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</si>
  <si>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</si>
  <si>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</si>
  <si>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</si>
  <si>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</si>
  <si>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</si>
  <si>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</si>
  <si>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</si>
  <si>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</si>
  <si>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</si>
  <si>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</si>
  <si>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</si>
  <si>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</si>
  <si>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</si>
  <si>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</si>
  <si>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</si>
  <si>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</si>
  <si>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</si>
  <si>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</si>
  <si>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</si>
  <si>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</si>
  <si>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</si>
  <si>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</si>
  <si>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</si>
  <si>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</si>
  <si>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</si>
  <si>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</si>
  <si>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</si>
  <si>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</si>
  <si>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</si>
  <si>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</si>
  <si>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</si>
  <si>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</si>
  <si>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</si>
  <si>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</si>
  <si>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</si>
  <si>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</si>
  <si>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</si>
  <si>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</si>
  <si>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</si>
  <si>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</si>
  <si>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</si>
  <si>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</si>
  <si>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</si>
  <si>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</si>
  <si>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</si>
  <si>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</si>
  <si>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</si>
  <si>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</si>
  <si>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</si>
  <si>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</si>
  <si>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</si>
  <si>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</si>
  <si>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</si>
  <si>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</si>
  <si>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</si>
  <si>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</si>
  <si>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</si>
  <si>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</si>
  <si>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</si>
  <si>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</si>
  <si>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</si>
  <si>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</si>
  <si>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</si>
  <si>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</si>
  <si>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</si>
  <si>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</si>
  <si>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</si>
  <si>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</si>
  <si>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</si>
  <si>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</si>
  <si>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</si>
  <si>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</si>
  <si>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</si>
  <si>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</si>
  <si>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</si>
  <si>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</si>
  <si>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</si>
  <si>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</si>
  <si>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</si>
  <si>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</si>
  <si>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</si>
  <si>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</si>
  <si>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</si>
  <si>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</si>
  <si>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</si>
  <si>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</si>
  <si>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</si>
  <si>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</si>
  <si>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</si>
  <si>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</si>
  <si>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</si>
  <si>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</si>
  <si>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</si>
  <si>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</si>
  <si>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</si>
  <si>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</si>
  <si>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</si>
  <si>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</si>
  <si>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</si>
  <si>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</si>
  <si>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</si>
  <si>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</si>
  <si>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</si>
  <si>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</si>
  <si>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</si>
  <si>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</si>
  <si>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</si>
  <si>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</si>
  <si>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</si>
  <si>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</si>
  <si>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</si>
  <si>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</si>
  <si>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</si>
  <si>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</si>
  <si>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</si>
  <si>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</si>
  <si>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</si>
  <si>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</si>
  <si>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</si>
  <si>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</si>
  <si>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</si>
  <si>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</si>
  <si>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</si>
  <si>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</si>
  <si>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</si>
  <si>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</si>
  <si>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</si>
  <si>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</si>
  <si>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</si>
  <si>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</si>
  <si>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</si>
  <si>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</si>
  <si>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</si>
  <si>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</si>
  <si>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</si>
  <si>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</si>
  <si>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</si>
  <si>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</si>
  <si>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</si>
  <si>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</si>
  <si>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</si>
  <si>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</si>
  <si>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</si>
  <si>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</si>
  <si>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</si>
  <si>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</si>
  <si>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</si>
  <si>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</si>
  <si>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</si>
  <si>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</si>
  <si>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</si>
  <si>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</si>
  <si>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</si>
  <si>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</si>
  <si>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</si>
  <si>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</si>
  <si>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</si>
  <si>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</si>
  <si>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</si>
  <si>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</si>
  <si>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</si>
  <si>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</si>
  <si>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</si>
  <si>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</si>
  <si>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</si>
  <si>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</si>
  <si>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</si>
  <si>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</si>
  <si>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</si>
  <si>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</si>
  <si>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</si>
  <si>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</si>
  <si>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</si>
  <si>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</si>
  <si>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</si>
  <si>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</si>
  <si>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</si>
  <si>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</si>
  <si>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</si>
  <si>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</si>
  <si>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</si>
  <si>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</si>
  <si>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</si>
  <si>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</si>
  <si>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</si>
  <si>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</si>
  <si>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</si>
  <si>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</si>
  <si>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</si>
  <si>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</si>
  <si>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</si>
  <si>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</si>
  <si>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</si>
  <si>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</si>
  <si>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</si>
  <si>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</si>
  <si>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</si>
  <si>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</si>
  <si>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</si>
  <si>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</si>
  <si>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</si>
  <si>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</si>
  <si>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</si>
  <si>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</si>
  <si>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</si>
  <si>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</si>
  <si>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</si>
  <si>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</si>
  <si>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</si>
  <si>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</si>
  <si>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</si>
  <si>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</si>
  <si>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</si>
  <si>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</si>
  <si>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</si>
  <si>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</si>
  <si>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</si>
  <si>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</si>
  <si>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</si>
  <si>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</si>
  <si>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</si>
  <si>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</si>
  <si>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</si>
  <si>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</si>
  <si>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</si>
  <si>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</si>
  <si>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</si>
  <si>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</si>
  <si>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</si>
  <si>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</si>
  <si>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</si>
  <si>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</si>
  <si>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</si>
  <si>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</si>
  <si>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</si>
  <si>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</si>
  <si>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</si>
  <si>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</si>
  <si>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</si>
  <si>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</si>
  <si>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</si>
  <si>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</si>
  <si>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</si>
  <si>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</si>
  <si>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</si>
  <si>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</si>
  <si>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</si>
  <si>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</si>
  <si>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</si>
  <si>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</si>
  <si>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</si>
  <si>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</si>
  <si>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</si>
  <si>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</si>
  <si>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</si>
  <si>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</si>
  <si>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</si>
  <si>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</si>
  <si>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</si>
  <si>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</si>
  <si>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</si>
  <si>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</si>
  <si>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</si>
  <si>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</si>
  <si>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</si>
  <si>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</si>
  <si>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</si>
  <si>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</si>
  <si>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</si>
  <si>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</si>
  <si>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</si>
  <si>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</si>
  <si>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</si>
  <si>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</si>
  <si>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</si>
  <si>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</si>
  <si>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</si>
  <si>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</si>
  <si>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</si>
  <si>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</si>
  <si>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</si>
  <si>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</si>
  <si>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</si>
  <si>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</si>
  <si>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</si>
  <si>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</si>
  <si>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</si>
  <si>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</si>
  <si>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</si>
  <si>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</si>
  <si>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</si>
  <si>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</si>
  <si>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</si>
  <si>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</si>
  <si>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</si>
  <si>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</si>
  <si>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</si>
  <si>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</si>
  <si>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</si>
  <si>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</si>
  <si>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</si>
  <si>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</si>
  <si>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</si>
  <si>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</si>
  <si>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</si>
  <si>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</si>
  <si>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</si>
  <si>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</si>
  <si>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</si>
  <si>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</si>
  <si>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</si>
  <si>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</si>
  <si>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</si>
  <si>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</si>
  <si>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</si>
  <si>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</si>
  <si>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</si>
  <si>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</si>
  <si>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</si>
  <si>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</si>
  <si>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</si>
  <si>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</si>
  <si>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</si>
  <si>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</si>
  <si>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</si>
  <si>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</si>
  <si>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</si>
  <si>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</si>
  <si>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</si>
  <si>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</si>
  <si>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</si>
  <si>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</si>
  <si>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</si>
  <si>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</si>
  <si>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</si>
  <si>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</si>
  <si>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</si>
  <si>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</si>
  <si>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</si>
  <si>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</si>
  <si>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</si>
  <si>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</si>
  <si>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</si>
  <si>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</si>
  <si>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</si>
  <si>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</si>
  <si>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</si>
  <si>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</si>
  <si>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</si>
  <si>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</si>
  <si>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</si>
  <si>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</si>
  <si>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</si>
  <si>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</si>
  <si>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</si>
  <si>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</si>
  <si>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</si>
  <si>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</si>
  <si>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</si>
  <si>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</si>
  <si>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</si>
  <si>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</si>
  <si>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</si>
  <si>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</si>
  <si>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</si>
  <si>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</si>
  <si>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</si>
  <si>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</si>
  <si>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</si>
  <si>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</si>
  <si>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</si>
  <si>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</si>
  <si>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</si>
  <si>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</si>
  <si>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</si>
  <si>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</si>
  <si>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</si>
  <si>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</si>
  <si>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</si>
  <si>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</si>
  <si>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</si>
  <si>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</si>
  <si>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</si>
  <si>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</si>
  <si>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</si>
  <si>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</si>
  <si>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</si>
  <si>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</si>
  <si>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</si>
  <si>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</si>
  <si>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</si>
  <si>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</si>
  <si>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</si>
  <si>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</si>
  <si>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</si>
  <si>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</si>
  <si>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</si>
  <si>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</si>
  <si>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</si>
  <si>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</si>
  <si>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</si>
  <si>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</si>
  <si>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</si>
  <si>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</si>
  <si>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</si>
  <si>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</si>
  <si>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</si>
  <si>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</si>
  <si>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</si>
  <si>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</si>
  <si>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</si>
  <si>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</si>
  <si>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</si>
  <si>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</si>
  <si>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</si>
  <si>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</si>
  <si>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</si>
  <si>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</si>
  <si>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</si>
  <si>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</si>
  <si>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</si>
  <si>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</si>
  <si>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</si>
  <si>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</si>
  <si>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</si>
  <si>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</si>
  <si>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</si>
  <si>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</si>
  <si>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</si>
  <si>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</si>
  <si>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</si>
  <si>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</si>
  <si>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</si>
  <si>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</si>
  <si>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</si>
  <si>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</si>
  <si>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</si>
  <si>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</si>
  <si>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</si>
  <si>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</si>
  <si>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</si>
  <si>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</si>
  <si>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</si>
  <si>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</si>
  <si>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</si>
  <si>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</si>
  <si>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</si>
  <si>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</si>
  <si>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</si>
  <si>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</si>
  <si>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</si>
  <si>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</si>
  <si>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</si>
  <si>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</si>
  <si>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</si>
  <si>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</si>
  <si>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</si>
  <si>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</si>
  <si>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</si>
  <si>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</si>
  <si>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</si>
  <si>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</si>
  <si>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</si>
  <si>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</si>
  <si>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</si>
  <si>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</si>
  <si>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</si>
  <si>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</si>
  <si>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</si>
  <si>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</si>
  <si>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</si>
  <si>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</si>
  <si>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</si>
  <si>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</si>
  <si>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</si>
  <si>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</si>
  <si>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</si>
  <si>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</si>
  <si>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</si>
  <si>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</si>
  <si>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</si>
  <si>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</si>
  <si>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</si>
  <si>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</si>
  <si>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</si>
  <si>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</si>
  <si>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</si>
  <si>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</si>
  <si>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</si>
  <si>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</si>
  <si>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</si>
  <si>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</si>
  <si>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</si>
  <si>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</si>
  <si>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</si>
  <si>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</si>
  <si>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</si>
  <si>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</si>
  <si>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</si>
  <si>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</si>
  <si>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</si>
  <si>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</si>
  <si>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</si>
  <si>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</si>
  <si>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</si>
  <si>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</si>
  <si>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</si>
  <si>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</si>
  <si>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</si>
  <si>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</si>
  <si>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</si>
  <si>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</si>
  <si>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</si>
  <si>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</si>
  <si>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</si>
  <si>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</si>
  <si>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</si>
  <si>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</si>
  <si>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</si>
  <si>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</si>
  <si>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</si>
  <si>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</si>
  <si>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</si>
  <si>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</si>
  <si>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</si>
  <si>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</si>
  <si>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</si>
  <si>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</si>
  <si>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</si>
  <si>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</si>
  <si>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</si>
  <si>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</si>
  <si>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</si>
  <si>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</si>
  <si>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</si>
  <si>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</si>
  <si>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</si>
  <si>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</si>
  <si>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</si>
  <si>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</si>
  <si>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</si>
  <si>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</si>
  <si>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</si>
  <si>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</si>
  <si>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</si>
  <si>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</si>
  <si>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</si>
  <si>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</si>
  <si>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</si>
  <si>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</si>
  <si>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</si>
  <si>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</si>
  <si>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</si>
  <si>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</si>
  <si>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</si>
  <si>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</si>
  <si>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</si>
  <si>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</si>
  <si>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</si>
  <si>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</si>
  <si>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</si>
  <si>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</si>
  <si>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</si>
  <si>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</si>
  <si>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</si>
  <si>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</si>
  <si>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</si>
  <si>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</si>
  <si>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</si>
  <si>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</si>
  <si>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</si>
  <si>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</si>
  <si>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</si>
  <si>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</si>
  <si>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</si>
  <si>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</si>
  <si>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</si>
  <si>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</si>
  <si>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</si>
  <si>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</si>
  <si>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</si>
  <si>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</si>
  <si>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</si>
  <si>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</si>
  <si>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</si>
  <si>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</si>
  <si>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</si>
  <si>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</si>
  <si>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</si>
  <si>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</si>
  <si>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</si>
  <si>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</si>
  <si>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</si>
  <si>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</si>
  <si>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</si>
  <si>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</si>
  <si>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</si>
  <si>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</si>
  <si>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</si>
  <si>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</si>
  <si>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</si>
  <si>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</si>
  <si>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</si>
  <si>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</si>
  <si>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</si>
  <si>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</si>
  <si>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</si>
  <si>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</si>
  <si>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</si>
  <si>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</si>
  <si>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</si>
  <si>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</si>
  <si>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</si>
  <si>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</si>
  <si>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</si>
  <si>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</si>
  <si>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</si>
  <si>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</si>
  <si>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</si>
  <si>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</si>
  <si>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</si>
  <si>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</si>
  <si>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</si>
  <si>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</si>
  <si>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</si>
  <si>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</si>
  <si>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</si>
  <si>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</si>
  <si>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</si>
  <si>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</si>
  <si>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</si>
  <si>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</si>
  <si>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</si>
  <si>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</si>
  <si>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</si>
  <si>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</si>
  <si>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</si>
  <si>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</si>
  <si>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</si>
  <si>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</si>
  <si>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</si>
  <si>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</si>
  <si>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</si>
  <si>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</si>
  <si>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</si>
  <si>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</si>
  <si>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</si>
  <si>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</si>
  <si>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</si>
  <si>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</si>
  <si>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</si>
  <si>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</si>
  <si>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</si>
  <si>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</si>
  <si>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</si>
  <si>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</si>
  <si>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</si>
  <si>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</si>
  <si>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</si>
  <si>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</si>
  <si>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</si>
  <si>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</si>
  <si>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</si>
  <si>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</si>
  <si>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</si>
  <si>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</si>
  <si>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</si>
  <si>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</si>
  <si>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</si>
  <si>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</si>
  <si>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</si>
  <si>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</si>
  <si>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</si>
  <si>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</si>
  <si>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</si>
  <si>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</si>
  <si>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</si>
  <si>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</si>
  <si>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</si>
  <si>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</si>
  <si>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</si>
  <si>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</si>
  <si>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</si>
  <si>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</si>
  <si>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</si>
  <si>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</si>
  <si>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</si>
  <si>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</si>
  <si>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</si>
  <si>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</si>
  <si>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</si>
  <si>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</si>
  <si>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</si>
  <si>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</si>
  <si>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</si>
  <si>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</si>
  <si>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</si>
  <si>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</si>
  <si>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</si>
  <si>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</si>
  <si>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</si>
  <si>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</si>
  <si>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</si>
  <si>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</si>
  <si>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</si>
  <si>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</si>
  <si>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</si>
  <si>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</si>
  <si>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</si>
  <si>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</si>
  <si>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</si>
  <si>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</si>
  <si>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</si>
  <si>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</si>
  <si>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</si>
  <si>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</si>
  <si>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</si>
  <si>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</si>
  <si>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</si>
  <si>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</si>
  <si>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</si>
  <si>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</si>
  <si>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</si>
  <si>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</si>
  <si>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</si>
  <si>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</si>
  <si>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</si>
  <si>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</si>
  <si>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</si>
  <si>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</si>
  <si>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</si>
  <si>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</si>
  <si>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</si>
  <si>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</si>
  <si>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</si>
  <si>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</si>
  <si>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</si>
  <si>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</si>
  <si>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</si>
  <si>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</si>
  <si>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</si>
  <si>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</si>
  <si>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</si>
  <si>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</si>
  <si>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</si>
  <si>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</si>
  <si>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</si>
  <si>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</si>
  <si>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</si>
  <si>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</si>
  <si>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</si>
  <si>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</si>
  <si>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</si>
  <si>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</si>
  <si>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</si>
  <si>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</si>
  <si>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</si>
  <si>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</si>
  <si>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</si>
  <si>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</si>
  <si>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</si>
  <si>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</si>
  <si>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</si>
  <si>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</si>
  <si>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</si>
  <si>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</si>
  <si>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</si>
  <si>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</si>
  <si>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</si>
  <si>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</si>
  <si>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</si>
  <si>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</si>
  <si>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</si>
  <si>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</si>
  <si>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</si>
  <si>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</si>
  <si>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</si>
  <si>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</si>
  <si>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</si>
  <si>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</si>
  <si>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</si>
  <si>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</si>
  <si>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</si>
  <si>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</si>
  <si>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</si>
  <si>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</si>
  <si>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</si>
  <si>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</si>
  <si>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</si>
  <si>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</si>
  <si>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</si>
  <si>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</si>
  <si>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</si>
  <si>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</si>
  <si>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</si>
  <si>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</si>
  <si>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</si>
  <si>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</si>
  <si>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</si>
  <si>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</si>
  <si>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</si>
  <si>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</si>
  <si>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</si>
  <si>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</si>
  <si>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</si>
  <si>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</si>
  <si>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</si>
  <si>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</si>
  <si>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</si>
  <si>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</si>
  <si>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</si>
  <si>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</si>
  <si>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</si>
  <si>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</si>
  <si>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</si>
  <si>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</si>
  <si>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</si>
  <si>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</si>
  <si>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</si>
  <si>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</si>
  <si>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</si>
  <si>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</si>
  <si>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</si>
  <si>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</si>
  <si>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</si>
  <si>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</si>
  <si>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</si>
  <si>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</si>
  <si>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</si>
  <si>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</si>
  <si>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</si>
  <si>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</si>
  <si>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</si>
  <si>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</si>
  <si>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</si>
  <si>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</si>
  <si>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</si>
  <si>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</si>
  <si>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</si>
  <si>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</si>
  <si>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</si>
  <si>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</si>
  <si>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</si>
  <si>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</si>
  <si>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</si>
  <si>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</si>
  <si>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</si>
  <si>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</si>
  <si>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</si>
  <si>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</si>
  <si>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</si>
  <si>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</si>
  <si>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</si>
  <si>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</si>
  <si>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</si>
  <si>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</si>
  <si>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</si>
  <si>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</si>
  <si>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</si>
  <si>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</si>
  <si>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</si>
  <si>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</si>
  <si>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</si>
  <si>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</si>
  <si>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</si>
  <si>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</si>
  <si>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</si>
  <si>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</si>
  <si>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</si>
  <si>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</si>
  <si>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</si>
  <si>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</si>
  <si>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</si>
  <si>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</si>
  <si>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</si>
  <si>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</si>
  <si>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</si>
  <si>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</si>
  <si>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</si>
  <si>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</si>
  <si>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</si>
  <si>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</si>
  <si>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</si>
  <si>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</si>
  <si>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</si>
  <si>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</si>
  <si>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</si>
  <si>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</si>
  <si>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</si>
  <si>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</si>
  <si>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</si>
  <si>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</si>
  <si>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</si>
  <si>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</si>
  <si>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</si>
  <si>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</si>
  <si>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</si>
  <si>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</si>
  <si>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</si>
  <si>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</si>
  <si>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</si>
  <si>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</si>
  <si>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</si>
  <si>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</si>
  <si>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</si>
  <si>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</si>
  <si>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</si>
  <si>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</si>
  <si>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</si>
  <si>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</si>
  <si>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</si>
  <si>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</si>
  <si>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</si>
  <si>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</si>
  <si>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</si>
  <si>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</si>
  <si>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</si>
  <si>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</si>
  <si>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</si>
  <si>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</si>
  <si>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</si>
  <si>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</si>
  <si>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</si>
  <si>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</si>
  <si>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</si>
  <si>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</si>
  <si>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</si>
  <si>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</si>
  <si>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</si>
  <si>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</si>
  <si>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</si>
  <si>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</si>
  <si>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</si>
  <si>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</si>
  <si>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</si>
  <si>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</si>
  <si>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</si>
  <si>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</si>
  <si>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</si>
  <si>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</si>
  <si>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</si>
  <si>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</si>
  <si>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</si>
  <si>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</si>
  <si>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</si>
  <si>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</si>
  <si>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</si>
  <si>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</si>
  <si>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</si>
  <si>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</si>
  <si>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</si>
  <si>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</si>
  <si>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</si>
  <si>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</si>
  <si>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</si>
  <si>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</si>
  <si>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</si>
  <si>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</si>
  <si>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</si>
  <si>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</si>
  <si>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</si>
  <si>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</si>
  <si>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</si>
  <si>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</si>
  <si>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</si>
  <si>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</si>
  <si>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</si>
  <si>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</si>
  <si>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</si>
  <si>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</si>
  <si>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</si>
  <si>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</si>
  <si>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</si>
  <si>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</si>
  <si>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</si>
  <si>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</si>
  <si>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</si>
  <si>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</si>
  <si>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</si>
  <si>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</si>
  <si>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</si>
  <si>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</si>
  <si>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</si>
  <si>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</si>
  <si>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</si>
  <si>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</si>
  <si>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</si>
  <si>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</si>
  <si>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</si>
  <si>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</si>
  <si>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</si>
  <si>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</si>
  <si>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</si>
  <si>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</si>
  <si>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</si>
  <si>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</si>
  <si>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</si>
  <si>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</si>
  <si>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</si>
  <si>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</si>
  <si>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</si>
  <si>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</si>
  <si>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</si>
  <si>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</si>
  <si>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</si>
  <si>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</si>
  <si>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</si>
  <si>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</si>
  <si>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</si>
  <si>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</si>
  <si>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</si>
  <si>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</si>
  <si>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</si>
  <si>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</si>
  <si>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</si>
  <si>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</si>
  <si>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</si>
  <si>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</si>
  <si>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</si>
  <si>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</si>
  <si>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</si>
  <si>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</si>
  <si>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</si>
  <si>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</si>
  <si>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</si>
  <si>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</si>
  <si>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</si>
  <si>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</si>
  <si>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</si>
  <si>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</si>
  <si>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</si>
  <si>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</si>
  <si>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</si>
  <si>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</si>
  <si>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</si>
  <si>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</si>
  <si>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</si>
  <si>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</si>
  <si>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</si>
  <si>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</si>
  <si>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</si>
  <si>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</si>
  <si>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</si>
  <si>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</si>
  <si>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</si>
  <si>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</si>
  <si>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</si>
  <si>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</si>
  <si>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</si>
  <si>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</si>
  <si>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</si>
  <si>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</si>
  <si>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</si>
  <si>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</si>
  <si>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</si>
  <si>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</si>
  <si>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</si>
  <si>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</si>
  <si>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</si>
  <si>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</si>
  <si>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</si>
  <si>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</si>
  <si>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</si>
  <si>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</si>
  <si>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</si>
  <si>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</si>
  <si>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</si>
  <si>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</si>
  <si>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</si>
  <si>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</si>
  <si>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</si>
  <si>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</si>
  <si>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</si>
  <si>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</si>
  <si>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</si>
  <si>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</si>
  <si>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</si>
  <si>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</si>
  <si>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</si>
  <si>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</si>
  <si>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</si>
  <si>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</si>
  <si>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</si>
  <si>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</si>
  <si>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</si>
  <si>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</si>
  <si>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</si>
  <si>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</si>
  <si>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</si>
  <si>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</si>
  <si>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</si>
  <si>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</si>
  <si>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</si>
  <si>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</si>
  <si>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</si>
  <si>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</si>
  <si>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</si>
  <si>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</si>
  <si>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</si>
  <si>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</si>
  <si>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</si>
  <si>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</si>
  <si>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</si>
  <si>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</si>
  <si>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</si>
  <si>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</si>
  <si>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</si>
  <si>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</si>
  <si>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</si>
  <si>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</si>
  <si>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</si>
  <si>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</si>
  <si>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</si>
  <si>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</si>
  <si>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</si>
  <si>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</si>
  <si>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</si>
  <si>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</si>
  <si>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</si>
  <si>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</si>
  <si>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</si>
  <si>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</si>
  <si>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</si>
  <si>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</si>
  <si>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</si>
  <si>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</si>
  <si>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</si>
  <si>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</si>
  <si>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</si>
  <si>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</si>
  <si>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</si>
  <si>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</si>
  <si>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</si>
  <si>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</si>
  <si>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</si>
  <si>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</si>
  <si>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</si>
  <si>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</si>
  <si>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</si>
  <si>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</si>
  <si>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</si>
  <si>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</si>
  <si>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</si>
  <si>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</si>
  <si>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</si>
  <si>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</si>
  <si>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</si>
  <si>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</si>
  <si>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</si>
  <si>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</si>
  <si>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</si>
  <si>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</si>
  <si>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</si>
  <si>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</si>
  <si>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</si>
  <si>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</si>
  <si>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</si>
  <si>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</si>
  <si>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</si>
  <si>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</si>
  <si>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</si>
  <si>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</si>
  <si>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</si>
  <si>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</si>
  <si>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</si>
  <si>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</si>
  <si>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</si>
  <si>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</si>
  <si>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</si>
  <si>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</si>
  <si>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</si>
  <si>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</si>
  <si>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</si>
  <si>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</si>
  <si>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</si>
  <si>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</si>
  <si>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</si>
  <si>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</si>
  <si>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</si>
  <si>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</si>
  <si>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</si>
  <si>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</si>
  <si>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</si>
  <si>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</si>
  <si>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</si>
  <si>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</si>
  <si>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</si>
  <si>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</si>
  <si>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</si>
  <si>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</si>
  <si>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</si>
  <si>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</si>
  <si>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</si>
  <si>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</si>
  <si>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</si>
  <si>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</si>
  <si>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</si>
  <si>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</si>
  <si>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</si>
  <si>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</si>
  <si>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</si>
  <si>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</si>
  <si>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</si>
  <si>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</si>
  <si>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</si>
  <si>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</si>
  <si>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</si>
  <si>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</si>
  <si>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</si>
  <si>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</si>
  <si>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</si>
  <si>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</si>
  <si>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</si>
  <si>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</si>
  <si>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</si>
  <si>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</si>
  <si>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</si>
  <si>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</si>
  <si>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</si>
  <si>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</si>
  <si>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</si>
  <si>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</si>
  <si>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</si>
  <si>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</si>
  <si>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</si>
  <si>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</si>
  <si>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</si>
  <si>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</si>
  <si>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</si>
  <si>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</si>
  <si>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</si>
  <si>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</si>
  <si>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</si>
  <si>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</si>
  <si>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</si>
  <si>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</si>
  <si>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</si>
  <si>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</si>
  <si>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</si>
  <si>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</si>
  <si>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</si>
  <si>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</si>
  <si>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</si>
  <si>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</si>
  <si>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</si>
  <si>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</si>
  <si>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</si>
  <si>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</si>
  <si>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</si>
  <si>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</si>
  <si>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</si>
  <si>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</si>
  <si>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</si>
  <si>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</si>
  <si>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</si>
  <si>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</si>
  <si>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</si>
  <si>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</si>
  <si>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</si>
  <si>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</si>
  <si>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</si>
  <si>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</si>
  <si>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</si>
  <si>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</si>
  <si>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</si>
  <si>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</si>
  <si>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</si>
  <si>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</si>
  <si>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</si>
  <si>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</si>
  <si>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</si>
  <si>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</si>
  <si>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</si>
  <si>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</si>
  <si>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</si>
  <si>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</si>
  <si>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</si>
  <si>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</si>
  <si>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</si>
  <si>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</si>
  <si>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</si>
  <si>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</si>
  <si>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</si>
  <si>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</si>
  <si>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</si>
  <si>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</si>
  <si>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</si>
  <si>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</si>
  <si>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</si>
  <si>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</si>
  <si>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</si>
  <si>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</si>
  <si>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</si>
  <si>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</si>
  <si>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</si>
  <si>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</si>
  <si>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</si>
  <si>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</si>
  <si>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</si>
  <si>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</si>
  <si>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</si>
  <si>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</si>
  <si>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</si>
  <si>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</si>
  <si>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</si>
  <si>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</si>
  <si>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</si>
  <si>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</si>
  <si>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</si>
  <si>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</si>
  <si>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</si>
  <si>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</si>
  <si>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</si>
  <si>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</si>
  <si>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</si>
  <si>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</si>
  <si>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</si>
  <si>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</si>
  <si>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</si>
  <si>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</si>
  <si>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</si>
  <si>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</si>
  <si>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</si>
  <si>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</si>
  <si>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</si>
  <si>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</si>
  <si>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</si>
  <si>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</si>
  <si>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</si>
  <si>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</si>
  <si>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</si>
  <si>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</si>
  <si>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</si>
  <si>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</si>
  <si>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</si>
  <si>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</si>
  <si>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</si>
  <si>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</si>
  <si>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</si>
  <si>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</si>
  <si>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</si>
  <si>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</si>
  <si>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</si>
  <si>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</si>
  <si>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</si>
  <si>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</si>
  <si>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</si>
  <si>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</si>
  <si>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</si>
  <si>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</si>
  <si>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</si>
  <si>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</si>
  <si>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</si>
  <si>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</si>
  <si>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</si>
  <si>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</si>
  <si>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</si>
  <si>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</si>
  <si>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</si>
  <si>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</si>
  <si>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</si>
  <si>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</si>
  <si>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</si>
  <si>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</si>
  <si>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</si>
  <si>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</si>
  <si>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</si>
  <si>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</si>
  <si>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</si>
  <si>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</si>
  <si>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</si>
  <si>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</si>
  <si>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</si>
  <si>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</si>
  <si>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</si>
  <si>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</si>
  <si>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</si>
  <si>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</si>
  <si>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</si>
  <si>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</si>
  <si>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</si>
  <si>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</si>
  <si>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</si>
  <si>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</si>
  <si>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</si>
  <si>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</si>
  <si>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</si>
  <si>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</si>
  <si>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</si>
  <si>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</si>
  <si>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</si>
  <si>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</si>
  <si>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</si>
  <si>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</si>
  <si>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</si>
  <si>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</si>
  <si>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</si>
  <si>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</si>
  <si>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</si>
  <si>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</si>
  <si>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</si>
  <si>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</si>
  <si>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</si>
  <si>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</si>
  <si>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</si>
  <si>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</si>
  <si>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</si>
  <si>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</si>
  <si>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</si>
  <si>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</si>
  <si>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</si>
  <si>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</si>
  <si>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</si>
  <si>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</si>
  <si>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</si>
  <si>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</si>
  <si>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</si>
  <si>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</si>
  <si>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</si>
  <si>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</si>
  <si>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</si>
  <si>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</si>
  <si>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</si>
  <si>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</si>
  <si>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</si>
  <si>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</si>
  <si>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</si>
  <si>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</si>
  <si>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</si>
  <si>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</si>
  <si>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</si>
  <si>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</si>
  <si>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</si>
  <si>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</si>
  <si>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</si>
  <si>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</si>
  <si>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</si>
  <si>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</si>
  <si>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</si>
  <si>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</si>
  <si>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</si>
  <si>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</si>
  <si>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</si>
  <si>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</si>
  <si>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</si>
  <si>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</si>
  <si>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</si>
  <si>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</si>
  <si>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</si>
  <si>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</si>
  <si>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</si>
  <si>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</si>
  <si>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</si>
  <si>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</si>
  <si>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</si>
  <si>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</si>
  <si>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</si>
  <si>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</si>
  <si>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</si>
  <si>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</si>
  <si>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</si>
  <si>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</si>
  <si>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</si>
  <si>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</si>
  <si>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</si>
  <si>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</si>
  <si>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</si>
  <si>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</si>
  <si>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</si>
  <si>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</si>
  <si>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</si>
  <si>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</si>
  <si>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</si>
  <si>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</si>
  <si>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</si>
  <si>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</si>
  <si>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</si>
  <si>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</si>
  <si>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</si>
  <si>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</si>
  <si>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</si>
  <si>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</si>
  <si>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</si>
  <si>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</si>
  <si>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</si>
  <si>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</si>
  <si>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</si>
  <si>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</si>
  <si>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</si>
  <si>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</si>
  <si>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</si>
  <si>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</si>
  <si>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</si>
  <si>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</si>
  <si>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</si>
  <si>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</si>
  <si>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</si>
  <si>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</si>
  <si>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</si>
  <si>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</si>
  <si>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</si>
  <si>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</si>
  <si>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</si>
  <si>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</si>
  <si>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</si>
  <si>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</si>
  <si>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</si>
  <si>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</si>
  <si>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</si>
  <si>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</si>
  <si>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</si>
  <si>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</si>
  <si>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</si>
  <si>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</si>
  <si>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</si>
  <si>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</si>
  <si>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</si>
  <si>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</si>
  <si>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</si>
  <si>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</si>
  <si>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</si>
  <si>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</si>
  <si>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</si>
  <si>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</si>
  <si>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</si>
  <si>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</si>
  <si>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</si>
  <si>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</si>
  <si>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</si>
  <si>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</si>
  <si>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</si>
  <si>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</si>
  <si>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</si>
  <si>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</si>
  <si>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</si>
  <si>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</si>
  <si>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</si>
  <si>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</si>
  <si>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</si>
  <si>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</si>
  <si>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</si>
  <si>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</si>
  <si>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</si>
  <si>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</si>
  <si>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</si>
  <si>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</si>
  <si>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</si>
  <si>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</si>
  <si>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</si>
  <si>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</si>
  <si>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</si>
  <si>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</si>
  <si>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</si>
  <si>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</si>
  <si>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</si>
  <si>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</si>
  <si>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</si>
  <si>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</si>
  <si>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</si>
  <si>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</si>
  <si>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</si>
  <si>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</si>
  <si>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</si>
  <si>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</si>
  <si>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</si>
  <si>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</si>
  <si>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</si>
  <si>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</si>
  <si>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</si>
  <si>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</si>
  <si>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</si>
  <si>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</si>
  <si>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</si>
  <si>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</si>
  <si>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</si>
  <si>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</si>
  <si>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</si>
  <si>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</si>
  <si>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</si>
  <si>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</si>
  <si>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</si>
  <si>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</si>
  <si>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</si>
  <si>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</si>
  <si>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</si>
  <si>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</si>
  <si>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</si>
  <si>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</si>
  <si>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</si>
  <si>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</si>
  <si>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</si>
  <si>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</si>
  <si>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</si>
  <si>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</si>
  <si>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</si>
  <si>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</si>
  <si>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</si>
  <si>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</si>
  <si>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</si>
  <si>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</si>
  <si>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</si>
  <si>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</si>
  <si>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</si>
  <si>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</si>
  <si>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</si>
  <si>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</si>
  <si>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</si>
  <si>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</si>
  <si>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</si>
  <si>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</si>
  <si>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</si>
  <si>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</si>
  <si>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</si>
  <si>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</si>
  <si>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</si>
  <si>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</si>
  <si>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</si>
  <si>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</si>
  <si>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</si>
  <si>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</si>
  <si>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</si>
  <si>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</si>
  <si>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</si>
  <si>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</si>
  <si>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</si>
  <si>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</si>
  <si>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</si>
  <si>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</si>
  <si>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</si>
  <si>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</si>
  <si>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</si>
  <si>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</si>
  <si>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</si>
  <si>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</si>
  <si>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</si>
  <si>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</si>
  <si>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</si>
  <si>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</si>
  <si>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</si>
  <si>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</si>
  <si>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</si>
  <si>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</si>
  <si>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</si>
  <si>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</si>
  <si>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</si>
  <si>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</si>
  <si>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</si>
  <si>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</si>
  <si>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</si>
  <si>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</si>
  <si>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</si>
  <si>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</si>
  <si>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</si>
  <si>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</si>
  <si>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</si>
  <si>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</si>
  <si>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</si>
  <si>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</si>
  <si>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</si>
  <si>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</si>
  <si>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</si>
  <si>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</si>
  <si>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</si>
  <si>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</si>
  <si>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</si>
  <si>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</si>
  <si>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</si>
  <si>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</si>
  <si>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</si>
  <si>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</si>
  <si>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</si>
  <si>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</si>
  <si>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</si>
  <si>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</si>
  <si>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</si>
  <si>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</si>
  <si>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</si>
  <si>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</si>
  <si>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</si>
  <si>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</si>
  <si>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</si>
  <si>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</si>
  <si>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</si>
  <si>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</si>
  <si>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</si>
  <si>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</si>
  <si>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</si>
  <si>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</si>
  <si>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</si>
  <si>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</si>
  <si>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</si>
  <si>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</si>
  <si>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</si>
  <si>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</si>
  <si>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</si>
  <si>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</si>
  <si>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</si>
  <si>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</si>
  <si>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</si>
  <si>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</si>
  <si>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</si>
  <si>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</si>
  <si>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</si>
  <si>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</si>
  <si>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</si>
  <si>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</si>
  <si>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</si>
  <si>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</si>
  <si>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</si>
  <si>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</si>
  <si>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</si>
  <si>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</si>
  <si>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</si>
  <si>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</si>
  <si>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</si>
  <si>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</si>
  <si>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</si>
  <si>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</si>
  <si>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</si>
  <si>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</si>
  <si>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</si>
  <si>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</si>
  <si>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</si>
  <si>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</si>
  <si>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</si>
  <si>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</si>
  <si>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</si>
  <si>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</si>
  <si>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</si>
  <si>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</si>
  <si>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</si>
  <si>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</si>
  <si>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</si>
  <si>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</si>
  <si>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</si>
  <si>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</si>
  <si>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</si>
  <si>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</si>
  <si>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</si>
  <si>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</si>
  <si>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</si>
  <si>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</si>
  <si>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</si>
  <si>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</si>
  <si>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</si>
  <si>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</si>
  <si>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</si>
  <si>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</si>
  <si>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</si>
  <si>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</si>
  <si>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</si>
  <si>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</si>
  <si>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</si>
  <si>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</si>
  <si>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</si>
  <si>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</si>
  <si>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</si>
  <si>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</si>
  <si>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</si>
  <si>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</si>
  <si>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</si>
  <si>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</si>
  <si>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</si>
  <si>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</si>
  <si>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</si>
  <si>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</si>
  <si>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</si>
  <si>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</si>
  <si>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</si>
  <si>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</si>
  <si>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</si>
  <si>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</si>
  <si>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</si>
  <si>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</si>
  <si>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</si>
  <si>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</si>
  <si>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</si>
  <si>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</si>
  <si>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</si>
  <si>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</si>
  <si>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</si>
  <si>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</si>
  <si>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</si>
  <si>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</si>
  <si>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</si>
  <si>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</si>
  <si>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</si>
  <si>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</si>
  <si>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</si>
  <si>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</si>
  <si>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</si>
  <si>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</si>
  <si>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</si>
  <si>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</si>
  <si>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</si>
  <si>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</si>
  <si>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</si>
  <si>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</si>
  <si>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</si>
  <si>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</si>
  <si>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</si>
  <si>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</si>
  <si>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</si>
  <si>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</si>
  <si>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</si>
  <si>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</si>
  <si>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</si>
  <si>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</si>
  <si>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</si>
  <si>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</si>
  <si>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</si>
  <si>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</si>
  <si>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</si>
  <si>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</si>
  <si>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</si>
  <si>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</si>
  <si>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</si>
  <si>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</si>
  <si>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</si>
  <si>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</si>
  <si>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</si>
  <si>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</si>
  <si>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</si>
  <si>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</si>
  <si>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</si>
  <si>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</si>
  <si>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</si>
  <si>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</si>
  <si>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</si>
  <si>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</si>
  <si>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</si>
  <si>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</si>
  <si>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</si>
  <si>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</si>
  <si>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</si>
  <si>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</si>
  <si>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</si>
  <si>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</si>
  <si>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</si>
  <si>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</si>
  <si>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</si>
  <si>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</si>
  <si>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</si>
  <si>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</si>
  <si>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</si>
  <si>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</si>
  <si>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</si>
  <si>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</si>
  <si>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</si>
  <si>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</si>
  <si>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</si>
  <si>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</si>
  <si>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</si>
  <si>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</si>
  <si>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</si>
  <si>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</si>
  <si>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</si>
  <si>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</si>
  <si>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</si>
  <si>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</si>
  <si>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</si>
  <si>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</si>
  <si>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</si>
  <si>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</si>
  <si>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</si>
  <si>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</si>
  <si>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</si>
  <si>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</si>
  <si>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</si>
  <si>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</si>
  <si>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</si>
  <si>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</si>
  <si>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</si>
  <si>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</si>
  <si>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</si>
  <si>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</si>
  <si>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</si>
  <si>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</si>
  <si>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</si>
  <si>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</si>
  <si>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</si>
  <si>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</si>
  <si>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</si>
  <si>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</si>
  <si>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</si>
  <si>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</si>
  <si>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</si>
  <si>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</si>
  <si>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</si>
  <si>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</si>
  <si>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</si>
  <si>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</si>
  <si>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</si>
  <si>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</si>
  <si>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</si>
  <si>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</si>
  <si>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</si>
  <si>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</si>
  <si>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</si>
  <si>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</si>
  <si>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</si>
  <si>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</si>
  <si>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</si>
  <si>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</si>
  <si>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</si>
  <si>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</si>
  <si>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</si>
  <si>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</si>
  <si>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</si>
  <si>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</si>
  <si>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</si>
  <si>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</si>
  <si>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</si>
  <si>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</si>
  <si>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</si>
  <si>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</si>
  <si>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</si>
  <si>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</si>
  <si>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</si>
  <si>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</si>
  <si>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</si>
  <si>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</si>
  <si>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</si>
  <si>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</si>
  <si>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</si>
  <si>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</si>
  <si>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</si>
  <si>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</si>
  <si>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</si>
  <si>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</si>
  <si>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</si>
  <si>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</si>
  <si>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</si>
  <si>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</si>
  <si>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</si>
  <si>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</si>
  <si>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</si>
  <si>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</si>
  <si>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</si>
  <si>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</si>
  <si>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</si>
  <si>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</si>
  <si>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</si>
  <si>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</si>
  <si>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</si>
  <si>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</si>
  <si>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</si>
  <si>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</si>
  <si>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</si>
  <si>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</si>
  <si>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</si>
  <si>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</si>
  <si>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</si>
  <si>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</si>
  <si>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</si>
  <si>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</si>
  <si>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</si>
  <si>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</si>
  <si>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</si>
  <si>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</si>
  <si>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</si>
  <si>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</si>
  <si>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</si>
  <si>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</si>
  <si>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</si>
  <si>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</si>
  <si>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</si>
  <si>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</si>
  <si>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</si>
  <si>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</si>
  <si>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</si>
  <si>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</si>
  <si>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</si>
  <si>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</si>
  <si>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</si>
  <si>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</si>
  <si>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</si>
  <si>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</si>
  <si>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</si>
  <si>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</si>
  <si>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</si>
  <si>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</si>
  <si>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</si>
  <si>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</si>
  <si>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</si>
  <si>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</si>
  <si>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</si>
  <si>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</si>
  <si>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</si>
  <si>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</si>
  <si>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</si>
  <si>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</si>
  <si>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</si>
  <si>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</si>
  <si>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</si>
  <si>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</si>
  <si>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</si>
  <si>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</si>
  <si>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</si>
  <si>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</si>
  <si>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</si>
  <si>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</si>
  <si>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</si>
  <si>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</si>
  <si>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</si>
  <si>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</si>
  <si>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</si>
  <si>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</si>
  <si>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</si>
  <si>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</si>
  <si>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</si>
  <si>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</si>
  <si>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</si>
  <si>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</si>
  <si>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</si>
  <si>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</si>
  <si>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</si>
  <si>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</si>
  <si>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</si>
  <si>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</si>
  <si>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</si>
  <si>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</si>
  <si>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</si>
  <si>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</si>
  <si>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</si>
  <si>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</si>
  <si>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</si>
  <si>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</si>
  <si>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</si>
  <si>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</si>
  <si>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</si>
  <si>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</si>
  <si>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</si>
  <si>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</si>
  <si>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</si>
  <si>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</si>
  <si>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</si>
  <si>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</si>
  <si>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</si>
  <si>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</si>
  <si>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</si>
  <si>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</si>
  <si>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</si>
  <si>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</si>
  <si>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</si>
  <si>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</si>
  <si>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</si>
  <si>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</si>
  <si>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</si>
  <si>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</si>
  <si>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</si>
  <si>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</si>
  <si>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</si>
  <si>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</si>
  <si>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</si>
  <si>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</si>
  <si>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</si>
  <si>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</si>
  <si>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</si>
  <si>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</si>
  <si>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</si>
  <si>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</si>
  <si>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</si>
  <si>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</si>
  <si>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</si>
  <si>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</si>
  <si>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</si>
  <si>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</si>
  <si>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</si>
  <si>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</si>
  <si>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</si>
  <si>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</si>
  <si>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</si>
  <si>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</si>
  <si>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</si>
  <si>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</si>
  <si>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</si>
  <si>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</si>
  <si>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</si>
  <si>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</si>
  <si>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</si>
  <si>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</si>
  <si>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</si>
  <si>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</si>
  <si>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</si>
  <si>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</si>
  <si>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</si>
  <si>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</si>
  <si>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</si>
  <si>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</si>
  <si>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</si>
  <si>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</si>
  <si>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</si>
  <si>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</si>
  <si>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</si>
  <si>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</si>
  <si>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</si>
  <si>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</si>
  <si>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</si>
  <si>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</si>
  <si>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</si>
  <si>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</si>
  <si>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</si>
  <si>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</si>
  <si>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</si>
  <si>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</si>
  <si>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</si>
  <si>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</si>
  <si>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</si>
  <si>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</si>
  <si>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</si>
  <si>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</si>
  <si>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</si>
  <si>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</si>
  <si>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</si>
  <si>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</si>
  <si>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</si>
  <si>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</si>
  <si>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</si>
  <si>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</si>
  <si>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</si>
  <si>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</si>
  <si>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</si>
  <si>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</si>
  <si>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</si>
  <si>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</si>
  <si>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</si>
  <si>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</si>
  <si>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</si>
  <si>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</si>
  <si>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</si>
  <si>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</si>
  <si>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</si>
  <si>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</si>
  <si>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</si>
  <si>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</si>
  <si>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</si>
  <si>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</si>
  <si>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</si>
  <si>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</si>
  <si>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</si>
  <si>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</si>
  <si>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</si>
  <si>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</si>
  <si>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</si>
  <si>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</si>
  <si>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</si>
  <si>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</si>
  <si>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</si>
  <si>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</si>
  <si>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</si>
  <si>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</si>
  <si>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</si>
  <si>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</si>
  <si>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</si>
  <si>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</si>
  <si>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</si>
  <si>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</si>
  <si>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</si>
  <si>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</si>
  <si>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</si>
  <si>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</si>
  <si>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</si>
  <si>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</si>
  <si>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</si>
  <si>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</si>
  <si>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</si>
  <si>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</si>
  <si>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</si>
  <si>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</si>
  <si>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</si>
  <si>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</si>
  <si>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</si>
  <si>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</si>
  <si>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</si>
  <si>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</si>
  <si>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</si>
  <si>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</si>
  <si>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</si>
  <si>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</si>
  <si>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</si>
  <si>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</si>
  <si>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</si>
  <si>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</si>
  <si>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</si>
  <si>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</si>
  <si>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</si>
  <si>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</si>
  <si>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</si>
  <si>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</si>
  <si>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</si>
  <si>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</si>
  <si>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</si>
  <si>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</si>
  <si>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</si>
  <si>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</si>
  <si>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</si>
  <si>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</si>
  <si>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</si>
  <si>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</si>
  <si>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</si>
  <si>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</si>
  <si>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</si>
  <si>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</si>
  <si>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</si>
  <si>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</si>
  <si>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</si>
  <si>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</si>
  <si>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</si>
  <si>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</si>
  <si>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</si>
  <si>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</si>
  <si>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</si>
  <si>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</si>
  <si>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</si>
  <si>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</si>
  <si>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</si>
  <si>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</si>
  <si>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</si>
  <si>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</si>
  <si>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</si>
  <si>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</si>
  <si>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</si>
  <si>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</si>
  <si>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</si>
  <si>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</si>
  <si>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</si>
  <si>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</si>
  <si>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</si>
  <si>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</si>
  <si>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</si>
  <si>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</si>
  <si>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</si>
  <si>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</si>
  <si>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</si>
  <si>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</si>
  <si>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</si>
  <si>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</si>
  <si>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</si>
  <si>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</si>
  <si>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</si>
  <si>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</si>
  <si>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</si>
  <si>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</si>
  <si>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</si>
  <si>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</si>
  <si>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</si>
  <si>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</si>
  <si>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</si>
  <si>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</si>
  <si>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</si>
  <si>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</si>
  <si>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</si>
  <si>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</si>
  <si>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</si>
  <si>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</si>
  <si>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</si>
  <si>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</si>
  <si>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</si>
  <si>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</si>
  <si>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</si>
  <si>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</si>
  <si>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</si>
  <si>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</si>
  <si>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</si>
  <si>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</si>
  <si>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</si>
  <si>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</si>
  <si>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</si>
  <si>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</si>
  <si>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</si>
  <si>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</si>
  <si>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</si>
  <si>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</si>
  <si>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</si>
  <si>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</si>
  <si>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</si>
  <si>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</si>
  <si>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</si>
  <si>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</si>
  <si>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</si>
  <si>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</si>
  <si>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</si>
  <si>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</si>
  <si>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</si>
  <si>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</si>
  <si>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</si>
  <si>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</si>
  <si>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</si>
  <si>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</si>
  <si>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</si>
  <si>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</si>
  <si>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</si>
  <si>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</si>
  <si>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</si>
  <si>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</si>
  <si>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</si>
  <si>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</si>
  <si>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</si>
  <si>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</si>
  <si>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</si>
  <si>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</si>
  <si>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</si>
  <si>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</si>
  <si>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</si>
  <si>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</si>
  <si>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</si>
  <si>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</si>
  <si>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</si>
  <si>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</si>
  <si>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</si>
  <si>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</si>
  <si>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</si>
  <si>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</si>
  <si>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</si>
  <si>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</si>
  <si>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</si>
  <si>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</si>
  <si>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</si>
  <si>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</si>
  <si>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</si>
  <si>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</si>
  <si>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</si>
  <si>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</si>
  <si>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</si>
  <si>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</si>
  <si>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</si>
  <si>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</si>
  <si>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</si>
  <si>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</si>
  <si>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</si>
  <si>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</si>
  <si>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</si>
  <si>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</si>
  <si>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</si>
  <si>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</si>
  <si>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</si>
  <si>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</si>
  <si>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</si>
  <si>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</si>
  <si>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</si>
  <si>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</si>
  <si>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</si>
  <si>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</si>
  <si>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</si>
  <si>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</si>
  <si>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</si>
  <si>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</si>
  <si>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</si>
  <si>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</si>
  <si>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</si>
  <si>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</si>
  <si>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</si>
  <si>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</si>
  <si>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</si>
  <si>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</si>
  <si>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</si>
  <si>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</si>
  <si>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</si>
  <si>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</si>
  <si>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</si>
  <si>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</si>
  <si>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</si>
  <si>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</si>
  <si>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</si>
  <si>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</si>
  <si>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</si>
  <si>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</si>
  <si>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</si>
  <si>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</si>
  <si>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</si>
  <si>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</si>
  <si>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</si>
  <si>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</si>
  <si>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</si>
  <si>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</si>
  <si>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</si>
  <si>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</si>
  <si>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</si>
  <si>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</si>
  <si>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</si>
  <si>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</si>
  <si>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</si>
  <si>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</si>
  <si>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</si>
  <si>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</si>
  <si>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</si>
  <si>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</si>
  <si>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</si>
  <si>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</si>
  <si>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</si>
  <si>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</si>
  <si>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</si>
  <si>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</si>
  <si>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</si>
  <si>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</si>
  <si>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</si>
  <si>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</si>
  <si>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</si>
  <si>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</si>
  <si>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</si>
  <si>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</si>
  <si>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</si>
  <si>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</si>
  <si>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</si>
  <si>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</si>
  <si>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</si>
  <si>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</si>
  <si>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</si>
  <si>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</si>
  <si>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</si>
  <si>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</si>
  <si>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</si>
  <si>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</si>
  <si>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</si>
  <si>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</si>
  <si>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</si>
  <si>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</si>
  <si>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</si>
  <si>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</si>
  <si>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</si>
  <si>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</si>
  <si>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</si>
  <si>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</si>
  <si>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</si>
  <si>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</si>
  <si>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</si>
  <si>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</si>
  <si>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</si>
  <si>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</si>
  <si>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</si>
  <si>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</si>
  <si>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</si>
  <si>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</si>
  <si>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</si>
  <si>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</si>
  <si>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</si>
  <si>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</si>
  <si>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</si>
  <si>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</si>
  <si>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</si>
  <si>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</si>
  <si>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</si>
  <si>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</si>
  <si>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</si>
  <si>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</si>
  <si>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</si>
  <si>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</si>
  <si>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</si>
  <si>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</si>
  <si>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</si>
  <si>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</si>
  <si>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</si>
  <si>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</si>
  <si>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</si>
  <si>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</si>
  <si>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</si>
  <si>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</si>
  <si>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</si>
  <si>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</si>
  <si>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</si>
  <si>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</si>
  <si>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</si>
  <si>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</si>
  <si>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</si>
  <si>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</si>
  <si>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</si>
  <si>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</si>
  <si>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</si>
  <si>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</si>
  <si>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</si>
  <si>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</si>
  <si>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</si>
  <si>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</si>
  <si>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</si>
  <si>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</si>
  <si>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</si>
  <si>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</si>
  <si>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</si>
  <si>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</si>
  <si>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</si>
  <si>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</si>
  <si>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</si>
  <si>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</si>
  <si>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</si>
  <si>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</si>
  <si>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</si>
  <si>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</si>
  <si>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</si>
  <si>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</si>
  <si>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</si>
  <si>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</si>
  <si>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</si>
  <si>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</si>
  <si>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</si>
  <si>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</si>
  <si>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</si>
  <si>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</si>
  <si>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</si>
  <si>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</si>
  <si>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</si>
  <si>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</si>
  <si>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</si>
  <si>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</si>
  <si>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</si>
  <si>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</si>
  <si>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</si>
  <si>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</si>
  <si>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</si>
  <si>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</si>
  <si>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</si>
  <si>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</si>
  <si>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</si>
  <si>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</si>
  <si>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</si>
  <si>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</si>
  <si>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</si>
  <si>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</si>
  <si>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</si>
  <si>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</si>
  <si>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</si>
  <si>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</si>
  <si>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</si>
  <si>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</si>
  <si>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</si>
  <si>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</si>
  <si>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</si>
  <si>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</si>
  <si>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</si>
  <si>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</si>
  <si>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</si>
  <si>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</si>
  <si>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</si>
  <si>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</si>
  <si>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</si>
  <si>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</si>
  <si>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</si>
  <si>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</si>
  <si>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</si>
  <si>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</si>
  <si>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</si>
  <si>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</si>
  <si>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</si>
  <si>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</si>
  <si>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</si>
  <si>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</si>
  <si>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</si>
  <si>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</si>
  <si>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</si>
  <si>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</si>
  <si>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</si>
  <si>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</si>
  <si>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</si>
  <si>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</si>
  <si>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</si>
  <si>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</si>
  <si>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</si>
  <si>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</si>
  <si>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</si>
  <si>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</si>
  <si>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</si>
  <si>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</si>
  <si>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</si>
  <si>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</si>
  <si>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</si>
  <si>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</si>
  <si>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</si>
  <si>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</si>
  <si>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</si>
  <si>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</si>
  <si>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</si>
  <si>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</si>
  <si>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</si>
  <si>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</si>
  <si>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</si>
  <si>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</si>
  <si>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</si>
  <si>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</si>
  <si>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</si>
  <si>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</si>
  <si>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</si>
  <si>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</si>
  <si>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</si>
  <si>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</si>
  <si>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</si>
  <si>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</si>
  <si>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</si>
  <si>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</si>
  <si>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</si>
  <si>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</si>
  <si>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</si>
  <si>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</si>
  <si>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</si>
  <si>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</si>
  <si>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</si>
  <si>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</si>
  <si>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</si>
  <si>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</si>
  <si>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</si>
  <si>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</si>
  <si>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</si>
  <si>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</si>
  <si>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</si>
  <si>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</si>
  <si>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</si>
  <si>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</si>
  <si>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</si>
  <si>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</si>
  <si>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</si>
  <si>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</si>
  <si>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</si>
  <si>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</si>
  <si>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</si>
  <si>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</si>
  <si>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</si>
  <si>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</si>
  <si>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</si>
  <si>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</si>
  <si>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</si>
  <si>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</si>
  <si>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</si>
  <si>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</si>
  <si>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</si>
  <si>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</si>
  <si>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</si>
  <si>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</si>
  <si>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</si>
  <si>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</si>
  <si>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</si>
  <si>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</si>
  <si>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</si>
  <si>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</si>
  <si>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</si>
  <si>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</si>
  <si>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</si>
  <si>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</si>
  <si>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</si>
  <si>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</si>
  <si>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</si>
  <si>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</si>
  <si>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</si>
  <si>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</si>
  <si>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</si>
  <si>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</si>
  <si>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</si>
  <si>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</si>
  <si>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</si>
  <si>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</si>
  <si>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</si>
  <si>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</si>
  <si>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</si>
  <si>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</si>
  <si>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</si>
  <si>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</si>
  <si>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</si>
  <si>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</si>
  <si>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</si>
  <si>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</si>
  <si>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</si>
  <si>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</si>
  <si>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</si>
  <si>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</si>
  <si>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</si>
  <si>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</si>
  <si>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</si>
  <si>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</si>
  <si>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</si>
  <si>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</si>
  <si>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</si>
  <si>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</si>
  <si>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</si>
  <si>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</si>
  <si>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</si>
  <si>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</si>
  <si>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</si>
  <si>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</si>
  <si>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</si>
  <si>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</si>
  <si>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</si>
  <si>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</si>
  <si>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</si>
  <si>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</si>
  <si>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</si>
  <si>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</si>
  <si>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</si>
  <si>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</si>
  <si>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</si>
  <si>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</si>
  <si>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</si>
  <si>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</si>
  <si>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</si>
  <si>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</si>
  <si>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</si>
  <si>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</si>
  <si>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</si>
  <si>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</si>
  <si>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</si>
  <si>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</si>
  <si>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</si>
  <si>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</si>
  <si>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</si>
  <si>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</si>
  <si>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</si>
  <si>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</si>
  <si>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</si>
  <si>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</si>
  <si>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</si>
  <si>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</si>
  <si>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</si>
  <si>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</si>
  <si>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</si>
  <si>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</si>
  <si>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</si>
  <si>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</si>
  <si>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</si>
  <si>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</si>
  <si>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</si>
  <si>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</si>
  <si>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</si>
  <si>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</si>
  <si>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</si>
  <si>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</si>
  <si>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</si>
  <si>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</si>
  <si>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</si>
  <si>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</si>
  <si>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</si>
  <si>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</si>
  <si>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</si>
  <si>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</si>
  <si>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</si>
  <si>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</si>
  <si>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</si>
  <si>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</si>
  <si>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</si>
  <si>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</si>
  <si>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</si>
  <si>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</si>
  <si>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</si>
  <si>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</si>
  <si>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</si>
  <si>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</si>
  <si>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</si>
  <si>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</si>
  <si>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</si>
  <si>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</si>
  <si>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</si>
  <si>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</si>
  <si>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</si>
  <si>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</si>
  <si>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</si>
  <si>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</si>
  <si>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</si>
  <si>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</si>
  <si>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</si>
  <si>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</si>
  <si>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</si>
  <si>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</si>
  <si>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</si>
  <si>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</si>
  <si>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</si>
  <si>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</si>
  <si>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</si>
  <si>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</si>
  <si>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</si>
  <si>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</si>
  <si>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</si>
  <si>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</si>
  <si>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</si>
  <si>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</si>
  <si>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</si>
  <si>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</si>
  <si>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</si>
  <si>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</si>
  <si>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</si>
  <si>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</si>
  <si>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</si>
  <si>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</si>
  <si>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</si>
  <si>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</si>
  <si>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</si>
  <si>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</si>
  <si>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</si>
  <si>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</si>
  <si>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</si>
  <si>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</si>
  <si>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</si>
  <si>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</si>
  <si>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</si>
  <si>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</si>
  <si>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</si>
  <si>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</si>
  <si>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</si>
  <si>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</si>
  <si>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</si>
  <si>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</si>
  <si>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</si>
  <si>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</si>
  <si>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</si>
  <si>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</si>
  <si>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</si>
  <si>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</si>
  <si>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</si>
  <si>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</si>
  <si>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</si>
  <si>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</si>
  <si>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</si>
  <si>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</si>
  <si>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</si>
  <si>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</si>
  <si>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</si>
  <si>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</si>
  <si>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</si>
  <si>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</si>
  <si>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</si>
  <si>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</si>
  <si>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</si>
  <si>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</si>
  <si>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</si>
  <si>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</si>
  <si>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</si>
  <si>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</si>
  <si>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</si>
  <si>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</si>
  <si>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</si>
  <si>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</si>
  <si>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</si>
  <si>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</si>
  <si>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</si>
  <si>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</si>
  <si>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</si>
  <si>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</si>
  <si>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</si>
  <si>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</si>
  <si>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</si>
  <si>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</si>
  <si>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</si>
  <si>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</si>
  <si>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</si>
  <si>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</si>
  <si>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</si>
  <si>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</si>
  <si>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</si>
  <si>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</si>
  <si>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</si>
  <si>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</si>
  <si>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</si>
  <si>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</si>
  <si>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</si>
  <si>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</si>
  <si>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</si>
  <si>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</si>
  <si>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</si>
  <si>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</si>
  <si>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</si>
  <si>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</si>
  <si>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</si>
  <si>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</si>
  <si>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</si>
  <si>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</si>
  <si>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</si>
  <si>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</si>
  <si>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</si>
  <si>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</si>
  <si>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</si>
  <si>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</si>
  <si>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</si>
  <si>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</si>
  <si>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</si>
  <si>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</si>
  <si>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</si>
  <si>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</si>
  <si>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</si>
  <si>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</si>
  <si>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</si>
  <si>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</si>
  <si>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</si>
  <si>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</si>
  <si>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</si>
  <si>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</si>
  <si>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</si>
  <si>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</si>
  <si>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</si>
  <si>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</si>
  <si>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</si>
  <si>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</si>
  <si>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</si>
  <si>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</si>
  <si>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</si>
  <si>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</si>
  <si>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</si>
  <si>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</si>
  <si>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</si>
  <si>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</si>
  <si>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</si>
  <si>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</si>
  <si>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</si>
  <si>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</si>
  <si>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</si>
  <si>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</si>
  <si>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</si>
  <si>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</si>
  <si>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</si>
  <si>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</si>
  <si>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</si>
  <si>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</si>
  <si>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</si>
  <si>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</si>
  <si>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</si>
  <si>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</si>
  <si>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</si>
  <si>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</si>
  <si>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</si>
  <si>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</si>
  <si>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</si>
  <si>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</si>
  <si>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</si>
  <si>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</si>
  <si>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</si>
  <si>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</si>
  <si>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</si>
  <si>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</si>
  <si>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</si>
  <si>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</si>
  <si>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</si>
  <si>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</si>
  <si>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</si>
  <si>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</si>
  <si>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</si>
  <si>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</si>
  <si>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</si>
  <si>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</si>
  <si>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</si>
  <si>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</si>
  <si>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</si>
  <si>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</si>
  <si>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</si>
  <si>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</si>
  <si>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</si>
  <si>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</si>
  <si>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</si>
  <si>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</si>
  <si>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</si>
  <si>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</si>
  <si>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</si>
  <si>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</si>
  <si>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</si>
  <si>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</si>
  <si>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</si>
  <si>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</si>
  <si>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</si>
  <si>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</si>
  <si>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</si>
  <si>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</si>
  <si>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</si>
  <si>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</si>
  <si>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</si>
  <si>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</si>
  <si>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</si>
  <si>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</si>
  <si>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</si>
  <si>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</si>
  <si>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</si>
  <si>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</si>
  <si>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</si>
  <si>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</si>
  <si>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</si>
  <si>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</si>
  <si>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</si>
  <si>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</si>
  <si>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</si>
  <si>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</si>
  <si>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</si>
  <si>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</si>
  <si>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</si>
  <si>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</si>
  <si>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</si>
  <si>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</si>
  <si>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</si>
  <si>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</si>
  <si>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</si>
  <si>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</si>
  <si>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</si>
  <si>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</si>
  <si>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</si>
  <si>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</si>
  <si>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</si>
  <si>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</si>
  <si>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</si>
  <si>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</si>
  <si>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</si>
  <si>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</si>
  <si>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</si>
  <si>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</si>
  <si>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</si>
  <si>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</si>
  <si>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</si>
  <si>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</si>
  <si>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</si>
  <si>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</si>
  <si>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</si>
  <si>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</si>
  <si>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</si>
  <si>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</si>
  <si>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</si>
  <si>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</si>
  <si>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</si>
  <si>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</si>
  <si>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</si>
  <si>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</si>
  <si>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</si>
  <si>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</si>
  <si>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</si>
  <si>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</si>
  <si>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</si>
  <si>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</si>
  <si>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</si>
  <si>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</si>
  <si>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</si>
  <si>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</si>
  <si>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</si>
  <si>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</si>
  <si>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</si>
  <si>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</si>
  <si>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</si>
  <si>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</si>
  <si>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</si>
  <si>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</si>
  <si>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</si>
  <si>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</si>
  <si>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</si>
  <si>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</si>
  <si>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</si>
  <si>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</si>
  <si>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</si>
  <si>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</si>
  <si>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</si>
  <si>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</si>
  <si>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</si>
  <si>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</si>
  <si>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</si>
  <si>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</si>
  <si>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</si>
  <si>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</si>
  <si>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</si>
  <si>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</si>
  <si>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</si>
  <si>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</si>
  <si>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</si>
  <si>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</si>
  <si>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</si>
  <si>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</si>
  <si>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</si>
  <si>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</si>
  <si>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</si>
  <si>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</si>
  <si>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</si>
  <si>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</si>
  <si>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</si>
  <si>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</si>
  <si>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</si>
  <si>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</si>
  <si>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</si>
  <si>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</si>
  <si>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</si>
  <si>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</si>
  <si>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</si>
  <si>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</si>
  <si>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</si>
  <si>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</si>
  <si>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</si>
  <si>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</si>
  <si>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</si>
  <si>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</si>
  <si>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</si>
  <si>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</si>
  <si>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</si>
  <si>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</si>
  <si>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</si>
  <si>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</si>
  <si>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</si>
  <si>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</si>
  <si>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</si>
  <si>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</si>
  <si>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</si>
  <si>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</si>
  <si>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</si>
  <si>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</si>
  <si>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</si>
  <si>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</si>
  <si>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</si>
  <si>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</si>
  <si>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</si>
  <si>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</si>
  <si>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</si>
  <si>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</si>
  <si>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</si>
  <si>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</si>
  <si>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</si>
  <si>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</si>
  <si>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</si>
  <si>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</si>
  <si>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</si>
  <si>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</si>
  <si>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</si>
  <si>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</si>
  <si>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</si>
  <si>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</si>
  <si>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</si>
  <si>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</si>
  <si>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</si>
  <si>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</si>
  <si>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</si>
  <si>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</si>
  <si>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</si>
  <si>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</si>
  <si>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</si>
  <si>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</si>
  <si>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</si>
  <si>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</si>
  <si>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</si>
  <si>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</si>
  <si>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</si>
  <si>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</si>
  <si>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</si>
  <si>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</si>
  <si>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</si>
  <si>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</si>
  <si>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</si>
  <si>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</si>
  <si>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</si>
  <si>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</si>
  <si>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</si>
  <si>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</si>
  <si>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</si>
  <si>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</si>
  <si>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</si>
  <si>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</si>
  <si>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</si>
  <si>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</si>
  <si>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</si>
  <si>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</si>
  <si>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</si>
  <si>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</si>
  <si>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</si>
  <si>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</si>
  <si>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</si>
  <si>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</si>
  <si>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</si>
  <si>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</si>
  <si>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</si>
  <si>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</si>
  <si>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</si>
  <si>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</si>
  <si>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</si>
  <si>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</si>
  <si>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</si>
  <si>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</si>
  <si>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</si>
  <si>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</si>
  <si>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</si>
  <si>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</si>
  <si>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</si>
  <si>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</si>
  <si>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</si>
  <si>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</si>
  <si>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</si>
  <si>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</si>
  <si>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</si>
  <si>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</si>
  <si>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</si>
  <si>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</si>
  <si>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</si>
  <si>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</si>
  <si>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</si>
  <si>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</si>
  <si>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</si>
  <si>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</si>
  <si>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</si>
  <si>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</si>
  <si>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</si>
  <si>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</si>
  <si>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</si>
  <si>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</si>
  <si>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</si>
  <si>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</si>
  <si>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</si>
  <si>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</si>
  <si>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</si>
  <si>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</si>
  <si>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</si>
  <si>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</si>
  <si>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</si>
  <si>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</si>
  <si>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</si>
  <si>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</si>
  <si>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</si>
  <si>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</si>
  <si>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</si>
  <si>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</si>
  <si>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</si>
  <si>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</si>
  <si>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</si>
  <si>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</si>
  <si>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</si>
  <si>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</si>
  <si>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</si>
  <si>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</si>
  <si>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</si>
  <si>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</si>
  <si>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</si>
  <si>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</si>
  <si>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</si>
  <si>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</si>
  <si>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</si>
  <si>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</si>
  <si>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</si>
  <si>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</si>
  <si>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</si>
  <si>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</si>
  <si>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</si>
  <si>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</si>
  <si>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</si>
  <si>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</si>
  <si>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</si>
  <si>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</si>
  <si>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</si>
  <si>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</si>
  <si>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</si>
  <si>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</si>
  <si>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</si>
  <si>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</si>
  <si>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</si>
  <si>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</si>
  <si>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</si>
  <si>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</si>
  <si>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</si>
  <si>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</si>
  <si>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</si>
  <si>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</si>
  <si>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</si>
  <si>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</si>
  <si>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</si>
  <si>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</si>
  <si>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</si>
  <si>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</si>
  <si>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</si>
  <si>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</si>
  <si>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</si>
  <si>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</si>
  <si>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</si>
  <si>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</si>
  <si>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</si>
  <si>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</si>
  <si>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</si>
  <si>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</si>
  <si>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</si>
  <si>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</si>
  <si>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</si>
  <si>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</si>
  <si>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</si>
  <si>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</si>
  <si>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</si>
  <si>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</si>
  <si>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</si>
  <si>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</si>
  <si>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</si>
  <si>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</si>
  <si>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</si>
  <si>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</si>
  <si>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</si>
  <si>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</si>
  <si>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</si>
  <si>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</si>
  <si>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</si>
  <si>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</si>
  <si>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</si>
  <si>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</si>
  <si>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</si>
  <si>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</si>
  <si>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</si>
  <si>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</si>
  <si>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</si>
  <si>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</si>
  <si>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</si>
  <si>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</si>
  <si>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</si>
  <si>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</si>
  <si>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</si>
  <si>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</si>
  <si>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</si>
  <si>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</si>
  <si>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</si>
  <si>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</si>
  <si>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</si>
  <si>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</si>
  <si>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</si>
  <si>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</si>
  <si>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</si>
  <si>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</si>
  <si>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</si>
  <si>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</si>
  <si>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</si>
  <si>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</si>
  <si>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</si>
  <si>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</si>
  <si>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</si>
  <si>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</si>
  <si>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</si>
  <si>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</si>
  <si>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</si>
  <si>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</si>
  <si>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</si>
  <si>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</si>
  <si>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</si>
  <si>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</si>
  <si>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</si>
  <si>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</si>
  <si>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</si>
  <si>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</si>
  <si>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</si>
  <si>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</si>
  <si>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</si>
  <si>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</si>
  <si>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</si>
  <si>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</si>
  <si>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</si>
  <si>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</si>
  <si>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</si>
  <si>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</si>
  <si>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</si>
  <si>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</si>
  <si>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</si>
  <si>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</si>
  <si>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</si>
  <si>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</si>
  <si>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</si>
  <si>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</si>
  <si>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</si>
  <si>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</si>
  <si>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</si>
  <si>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</si>
  <si>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</si>
  <si>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</si>
  <si>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</si>
  <si>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</si>
  <si>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</si>
  <si>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</si>
  <si>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</si>
  <si>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</si>
  <si>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</si>
  <si>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</si>
  <si>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</si>
  <si>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</si>
  <si>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</si>
  <si>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</si>
  <si>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</si>
  <si>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</si>
  <si>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</si>
  <si>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</si>
  <si>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</si>
  <si>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</si>
  <si>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</si>
  <si>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</si>
  <si>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</si>
  <si>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</si>
  <si>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</si>
  <si>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</si>
  <si>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</si>
  <si>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</si>
  <si>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</si>
  <si>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</si>
  <si>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</si>
  <si>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</si>
  <si>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</si>
  <si>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</si>
  <si>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</si>
  <si>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</si>
  <si>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</si>
  <si>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</si>
  <si>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</si>
  <si>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</si>
  <si>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</si>
  <si>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</si>
  <si>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</si>
  <si>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</si>
  <si>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</si>
  <si>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</si>
  <si>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</si>
  <si>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</si>
  <si>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</si>
  <si>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</si>
  <si>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</si>
  <si>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</si>
  <si>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</si>
  <si>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</si>
  <si>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</si>
  <si>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</si>
  <si>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</si>
  <si>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</si>
  <si>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</si>
  <si>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</si>
  <si>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</si>
  <si>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</si>
  <si>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</si>
  <si>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</si>
  <si>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</si>
  <si>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</si>
  <si>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</si>
  <si>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</si>
  <si>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</si>
  <si>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</si>
  <si>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</si>
  <si>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</si>
  <si>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</si>
  <si>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</si>
  <si>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</si>
  <si>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</si>
  <si>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</si>
  <si>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</si>
  <si>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</si>
  <si>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</si>
  <si>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</si>
  <si>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</si>
  <si>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</si>
  <si>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</si>
  <si>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</si>
  <si>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</si>
  <si>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</si>
  <si>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</si>
  <si>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</si>
  <si>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</si>
  <si>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</si>
  <si>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</si>
  <si>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</si>
  <si>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</si>
  <si>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</si>
  <si>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</si>
  <si>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</si>
  <si>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</si>
  <si>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</si>
  <si>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</si>
  <si>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</si>
  <si>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</si>
  <si>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</si>
  <si>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</si>
  <si>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</si>
  <si>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</si>
  <si>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</si>
  <si>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</si>
  <si>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</si>
  <si>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</si>
  <si>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</si>
  <si>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</si>
  <si>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</si>
  <si>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</si>
  <si>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</si>
  <si>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</si>
  <si>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</si>
  <si>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</si>
  <si>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</si>
  <si>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</si>
  <si>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</si>
  <si>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</si>
  <si>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</si>
  <si>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</si>
  <si>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</si>
  <si>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</si>
  <si>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</si>
  <si>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</si>
  <si>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</si>
  <si>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</si>
  <si>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</si>
  <si>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</si>
  <si>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</si>
  <si>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</si>
  <si>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</si>
  <si>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</si>
  <si>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</si>
  <si>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</si>
  <si>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</si>
  <si>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</si>
  <si>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</si>
  <si>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</si>
  <si>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</si>
  <si>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</si>
  <si>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</si>
  <si>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</si>
  <si>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</si>
  <si>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</si>
  <si>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</si>
  <si>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</si>
  <si>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</si>
  <si>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</si>
  <si>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</si>
  <si>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</si>
  <si>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</si>
  <si>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</si>
  <si>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</si>
  <si>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</si>
  <si>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</si>
  <si>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</si>
  <si>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</si>
  <si>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</si>
  <si>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</si>
  <si>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</si>
  <si>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</si>
  <si>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</si>
  <si>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</si>
  <si>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</si>
  <si>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</si>
  <si>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</si>
  <si>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</si>
  <si>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</si>
  <si>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</si>
  <si>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</si>
  <si>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</si>
  <si>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</si>
  <si>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</si>
  <si>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</si>
  <si>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</si>
  <si>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</si>
  <si>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</si>
  <si>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</si>
  <si>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</si>
  <si>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</si>
  <si>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</si>
  <si>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</si>
  <si>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</si>
  <si>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</si>
  <si>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</si>
  <si>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</si>
  <si>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</si>
  <si>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</si>
  <si>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</si>
  <si>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</si>
  <si>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</si>
  <si>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</si>
  <si>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</si>
  <si>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</si>
  <si>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</si>
  <si>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</si>
  <si>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</si>
  <si>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</si>
  <si>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</si>
  <si>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</si>
  <si>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</si>
  <si>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</si>
  <si>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</si>
  <si>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</si>
  <si>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</si>
  <si>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</si>
  <si>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</si>
  <si>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</si>
  <si>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</si>
  <si>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</si>
  <si>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</si>
  <si>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</si>
  <si>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</si>
  <si>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</si>
  <si>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</si>
  <si>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</si>
  <si>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</si>
  <si>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</si>
  <si>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</si>
  <si>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</si>
  <si>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</si>
  <si>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</si>
  <si>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</si>
  <si>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</si>
  <si>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</si>
  <si>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</si>
  <si>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</si>
  <si>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</si>
  <si>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</si>
  <si>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</si>
  <si>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</si>
  <si>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</si>
  <si>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</si>
  <si>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</si>
  <si>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</si>
  <si>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</si>
  <si>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</si>
  <si>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</si>
  <si>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</si>
  <si>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</si>
  <si>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</si>
  <si>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</si>
  <si>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</si>
  <si>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</si>
  <si>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</si>
  <si>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</si>
  <si>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</si>
  <si>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</si>
  <si>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</si>
  <si>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</si>
  <si>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</si>
  <si>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</si>
  <si>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</si>
  <si>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</si>
  <si>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</si>
  <si>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</si>
  <si>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</si>
  <si>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</si>
  <si>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</si>
  <si>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</si>
  <si>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</si>
  <si>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</si>
  <si>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</si>
  <si>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</si>
  <si>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</si>
  <si>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</si>
  <si>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</si>
  <si>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</si>
  <si>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</si>
  <si>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</si>
  <si>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</si>
  <si>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</si>
  <si>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</si>
  <si>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</si>
  <si>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</si>
  <si>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</si>
  <si>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</si>
  <si>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</si>
  <si>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</si>
  <si>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</si>
  <si>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</si>
  <si>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</si>
  <si>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</si>
  <si>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</si>
  <si>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</si>
  <si>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</si>
  <si>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</si>
  <si>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</si>
  <si>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</si>
  <si>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</si>
  <si>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</si>
  <si>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</si>
  <si>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</si>
  <si>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</si>
  <si>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</si>
  <si>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</si>
  <si>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</si>
  <si>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</si>
  <si>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</si>
  <si>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</si>
  <si>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</si>
  <si>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</si>
  <si>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</si>
  <si>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</si>
  <si>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</si>
  <si>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</si>
  <si>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</si>
  <si>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</si>
  <si>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</si>
  <si>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</si>
  <si>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</si>
  <si>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</si>
  <si>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</si>
  <si>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</si>
  <si>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</si>
  <si>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</si>
  <si>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</si>
  <si>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</si>
  <si>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</si>
  <si>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</si>
  <si>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</si>
  <si>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</si>
  <si>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</si>
  <si>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</si>
  <si>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</si>
  <si>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</si>
  <si>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</si>
  <si>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</si>
  <si>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</si>
  <si>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</si>
  <si>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</si>
  <si>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</si>
  <si>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</si>
  <si>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</si>
  <si>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</si>
  <si>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</si>
  <si>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</si>
  <si>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</si>
  <si>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</si>
  <si>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</si>
  <si>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</si>
  <si>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</si>
  <si>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</si>
  <si>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</si>
  <si>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</si>
  <si>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</si>
  <si>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</si>
  <si>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</si>
  <si>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</si>
  <si>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</si>
  <si>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</si>
  <si>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</si>
  <si>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</si>
  <si>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</si>
  <si>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</si>
  <si>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</si>
  <si>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</si>
  <si>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</si>
  <si>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</si>
  <si>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</si>
  <si>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</si>
  <si>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</si>
  <si>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</si>
  <si>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</si>
  <si>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</si>
  <si>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</si>
  <si>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</si>
  <si>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</si>
  <si>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</si>
  <si>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</si>
  <si>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</si>
  <si>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</si>
  <si>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</si>
  <si>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</si>
  <si>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</si>
  <si>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</si>
  <si>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</si>
  <si>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</si>
  <si>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</si>
  <si>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</si>
  <si>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</si>
  <si>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</si>
  <si>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</si>
  <si>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</si>
  <si>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</si>
  <si>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</si>
  <si>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</si>
  <si>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</si>
  <si>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</si>
  <si>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</si>
  <si>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</si>
  <si>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</si>
  <si>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</si>
  <si>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</si>
  <si>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</si>
  <si>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</si>
  <si>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</si>
  <si>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</si>
  <si>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</si>
  <si>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</si>
  <si>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</si>
  <si>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</si>
  <si>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</si>
  <si>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</si>
  <si>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</si>
  <si>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</si>
  <si>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</si>
  <si>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</si>
  <si>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</si>
  <si>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</si>
  <si>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</si>
  <si>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</si>
  <si>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</si>
  <si>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</si>
  <si>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</si>
  <si>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</si>
  <si>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</si>
  <si>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</si>
  <si>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</si>
  <si>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</si>
  <si>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</si>
  <si>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</si>
  <si>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</si>
  <si>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</si>
  <si>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</si>
  <si>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</si>
  <si>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</si>
  <si>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</si>
  <si>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</si>
  <si>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</si>
  <si>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</si>
  <si>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</si>
  <si>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</si>
  <si>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</si>
  <si>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</si>
  <si>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</si>
  <si>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</si>
  <si>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</si>
  <si>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</si>
  <si>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</si>
  <si>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</si>
  <si>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</si>
  <si>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</si>
  <si>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</si>
  <si>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</si>
  <si>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</si>
  <si>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</si>
  <si>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</si>
  <si>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</si>
  <si>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</si>
  <si>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</si>
  <si>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</si>
  <si>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</si>
  <si>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</si>
  <si>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</si>
  <si>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</si>
  <si>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</si>
  <si>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</si>
  <si>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</si>
  <si>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</si>
  <si>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</si>
  <si>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</si>
  <si>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</si>
  <si>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</si>
  <si>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</si>
  <si>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</si>
  <si>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</si>
  <si>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</si>
  <si>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</si>
  <si>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</si>
  <si>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</si>
  <si>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</si>
  <si>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</si>
  <si>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</si>
  <si>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</si>
  <si>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</si>
  <si>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</si>
  <si>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</si>
  <si>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</si>
  <si>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</si>
  <si>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</si>
  <si>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</si>
  <si>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</si>
  <si>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</si>
  <si>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</si>
  <si>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</si>
  <si>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</si>
  <si>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</si>
  <si>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</si>
  <si>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</si>
  <si>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</si>
  <si>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</si>
  <si>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</si>
  <si>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</si>
  <si>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</si>
  <si>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</si>
  <si>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</si>
  <si>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</si>
  <si>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</si>
  <si>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</si>
  <si>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</si>
  <si>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</si>
  <si>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</si>
  <si>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</si>
  <si>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</si>
  <si>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</si>
  <si>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</si>
  <si>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</si>
  <si>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</si>
  <si>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</si>
  <si>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</si>
  <si>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</si>
  <si>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</si>
  <si>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</si>
  <si>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</si>
  <si>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</si>
  <si>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</si>
  <si>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</si>
  <si>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</si>
  <si>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</si>
  <si>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</si>
  <si>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</si>
  <si>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</si>
  <si>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</si>
  <si>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</si>
  <si>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</si>
  <si>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</si>
  <si>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</si>
  <si>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</si>
  <si>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</si>
  <si>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</si>
  <si>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</si>
  <si>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</si>
  <si>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</si>
  <si>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</si>
  <si>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</si>
  <si>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</si>
  <si>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</si>
  <si>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</si>
  <si>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</si>
  <si>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</si>
  <si>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</si>
  <si>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</si>
  <si>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</si>
  <si>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</si>
  <si>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</si>
  <si>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</si>
  <si>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</si>
  <si>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</si>
  <si>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</si>
  <si>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</si>
  <si>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</si>
  <si>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</si>
  <si>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</si>
  <si>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</si>
  <si>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</si>
  <si>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</si>
  <si>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</si>
  <si>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</si>
  <si>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</si>
  <si>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</si>
  <si>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</si>
  <si>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</si>
  <si>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</si>
  <si>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</si>
  <si>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</si>
  <si>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</si>
  <si>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</si>
  <si>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</si>
  <si>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</si>
  <si>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</si>
  <si>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</si>
  <si>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</si>
  <si>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</si>
  <si>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</si>
  <si>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</si>
  <si>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</si>
  <si>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</si>
  <si>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</si>
  <si>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</si>
  <si>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</si>
  <si>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</si>
  <si>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</si>
  <si>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</si>
  <si>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</si>
  <si>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</si>
  <si>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</si>
  <si>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</si>
  <si>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</si>
  <si>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</si>
  <si>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</si>
  <si>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</si>
  <si>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</si>
  <si>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</si>
  <si>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</si>
  <si>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</si>
  <si>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</si>
  <si>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</si>
  <si>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</si>
  <si>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</si>
  <si>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</si>
  <si>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</si>
  <si>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</si>
  <si>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</si>
  <si>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</si>
  <si>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</si>
  <si>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</si>
  <si>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</si>
  <si>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</si>
  <si>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</si>
  <si>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</si>
  <si>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</si>
  <si>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</si>
  <si>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</si>
  <si>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</si>
  <si>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</si>
  <si>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</si>
  <si>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</si>
  <si>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</si>
  <si>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</si>
  <si>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</si>
  <si>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</si>
  <si>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</si>
  <si>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</si>
  <si>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</si>
  <si>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</si>
  <si>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</si>
  <si>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</si>
  <si>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</si>
  <si>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</si>
  <si>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</si>
  <si>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</si>
  <si>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</si>
  <si>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</si>
  <si>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</si>
  <si>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</si>
  <si>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</si>
  <si>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</si>
  <si>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</si>
  <si>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</si>
  <si>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</si>
  <si>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</si>
  <si>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</si>
  <si>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</si>
  <si>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</si>
  <si>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</si>
  <si>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</si>
  <si>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</si>
  <si>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</si>
  <si>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</si>
  <si>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</si>
  <si>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</si>
  <si>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</si>
  <si>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</si>
  <si>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</si>
  <si>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</si>
  <si>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</si>
  <si>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</si>
  <si>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</si>
  <si>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</si>
  <si>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</si>
  <si>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</si>
  <si>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</si>
  <si>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</si>
  <si>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</si>
  <si>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</si>
  <si>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</si>
  <si>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</si>
  <si>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</si>
  <si>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</si>
  <si>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</si>
  <si>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</si>
  <si>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</si>
  <si>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</si>
  <si>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</si>
  <si>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</si>
  <si>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</si>
  <si>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</si>
  <si>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</si>
  <si>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</si>
  <si>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</si>
  <si>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</si>
  <si>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</si>
  <si>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</si>
  <si>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</si>
  <si>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</si>
  <si>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</si>
  <si>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</si>
  <si>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</si>
  <si>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</si>
  <si>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</si>
  <si>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</si>
  <si>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</si>
  <si>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</si>
  <si>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</si>
  <si>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</si>
  <si>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</si>
  <si>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</si>
  <si>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</si>
  <si>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</si>
  <si>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</si>
  <si>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</si>
  <si>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</si>
  <si>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</si>
  <si>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</si>
  <si>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</si>
  <si>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</si>
  <si>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</si>
  <si>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</si>
  <si>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</si>
  <si>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</si>
  <si>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</si>
  <si>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</si>
  <si>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</si>
  <si>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</si>
  <si>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</si>
  <si>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</si>
  <si>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</si>
  <si>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</si>
  <si>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</si>
  <si>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</si>
  <si>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</si>
  <si>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</si>
  <si>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</si>
  <si>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</si>
  <si>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</si>
  <si>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</si>
  <si>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</si>
  <si>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</si>
  <si>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</si>
  <si>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</si>
  <si>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</si>
  <si>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</si>
  <si>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</si>
  <si>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</si>
  <si>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</si>
  <si>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</si>
  <si>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</si>
  <si>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</si>
  <si>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</si>
  <si>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</si>
  <si>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</si>
  <si>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</si>
  <si>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</si>
  <si>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</si>
  <si>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</si>
  <si>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</si>
  <si>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</si>
  <si>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</si>
  <si>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</si>
  <si>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</si>
  <si>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</si>
  <si>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</si>
  <si>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</si>
  <si>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</si>
  <si>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</si>
  <si>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</si>
  <si>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</si>
  <si>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</si>
  <si>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</si>
  <si>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</si>
  <si>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</si>
  <si>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</si>
  <si>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</si>
  <si>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</si>
  <si>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</si>
  <si>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</si>
  <si>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</si>
  <si>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</si>
  <si>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</si>
  <si>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</si>
  <si>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</si>
  <si>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</si>
  <si>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</si>
  <si>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</si>
  <si>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</si>
  <si>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</si>
  <si>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</si>
  <si>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</si>
  <si>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</si>
  <si>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</si>
  <si>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</si>
  <si>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</si>
  <si>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</si>
  <si>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</si>
  <si>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</si>
  <si>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</si>
  <si>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</si>
  <si>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</si>
  <si>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</si>
  <si>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</si>
  <si>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</si>
  <si>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</si>
  <si>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</si>
  <si>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</si>
  <si>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</si>
  <si>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</si>
  <si>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</si>
  <si>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</si>
  <si>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</si>
  <si>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</si>
  <si>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</si>
  <si>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</si>
  <si>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</si>
  <si>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</si>
  <si>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</si>
  <si>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</si>
  <si>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</si>
  <si>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</si>
  <si>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</si>
  <si>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</si>
  <si>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</si>
  <si>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</si>
  <si>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</si>
  <si>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</si>
  <si>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</si>
  <si>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</si>
  <si>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</si>
  <si>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</si>
  <si>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</si>
  <si>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</si>
  <si>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</si>
  <si>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</si>
  <si>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</si>
  <si>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</si>
  <si>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</si>
  <si>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</si>
  <si>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</si>
  <si>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</si>
  <si>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</si>
  <si>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</si>
  <si>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</si>
  <si>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</si>
  <si>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</si>
  <si>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</si>
  <si>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</si>
  <si>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</si>
  <si>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</si>
  <si>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</si>
  <si>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</si>
  <si>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</si>
  <si>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</si>
  <si>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</si>
  <si>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</si>
  <si>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</si>
  <si>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</si>
  <si>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</si>
  <si>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</si>
  <si>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</si>
  <si>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</si>
  <si>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</si>
  <si>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</si>
  <si>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</si>
  <si>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</si>
  <si>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</si>
  <si>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</si>
  <si>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</si>
  <si>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</si>
  <si>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</si>
  <si>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</si>
  <si>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</si>
  <si>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</si>
  <si>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</si>
  <si>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</si>
  <si>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</si>
  <si>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</si>
  <si>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</si>
  <si>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</si>
  <si>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</si>
  <si>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</si>
  <si>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</si>
  <si>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</si>
  <si>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</si>
  <si>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</si>
  <si>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</si>
  <si>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</si>
  <si>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</si>
  <si>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</si>
  <si>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</si>
  <si>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</si>
  <si>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</si>
  <si>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</si>
  <si>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</si>
  <si>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</si>
  <si>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</si>
  <si>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</si>
  <si>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</si>
  <si>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</si>
  <si>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</si>
  <si>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</si>
  <si>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</si>
  <si>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</si>
  <si>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</si>
  <si>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</si>
  <si>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</si>
  <si>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</si>
  <si>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</si>
  <si>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</si>
  <si>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</si>
  <si>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</si>
  <si>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</si>
  <si>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</si>
  <si>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</si>
  <si>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</si>
  <si>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</si>
  <si>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</si>
  <si>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</si>
  <si>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</si>
  <si>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</si>
  <si>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</si>
  <si>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</si>
  <si>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</si>
  <si>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</si>
  <si>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</si>
  <si>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</si>
  <si>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</si>
  <si>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</si>
  <si>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</si>
  <si>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</si>
  <si>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</si>
  <si>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</si>
  <si>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</si>
  <si>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</si>
  <si>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</si>
  <si>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</si>
  <si>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</si>
  <si>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</si>
  <si>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</si>
  <si>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</si>
  <si>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</si>
  <si>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</si>
  <si>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</si>
  <si>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</si>
  <si>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</si>
  <si>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</si>
  <si>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</si>
  <si>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</si>
  <si>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</si>
  <si>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</si>
  <si>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</si>
  <si>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</si>
  <si>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</si>
  <si>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</si>
  <si>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</si>
  <si>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</si>
  <si>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</si>
  <si>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</si>
  <si>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</si>
  <si>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</si>
  <si>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</si>
  <si>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</si>
  <si>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</si>
  <si>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</si>
  <si>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</si>
  <si>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</si>
  <si>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</si>
  <si>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</si>
  <si>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</si>
  <si>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</si>
  <si>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</si>
  <si>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</si>
  <si>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</si>
  <si>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</si>
  <si>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</si>
  <si>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</si>
  <si>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</si>
  <si>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</si>
  <si>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</si>
  <si>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</si>
  <si>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</si>
  <si>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</si>
  <si>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</si>
  <si>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</si>
  <si>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</si>
  <si>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</si>
  <si>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</si>
  <si>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</si>
  <si>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</si>
  <si>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</si>
  <si>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</si>
  <si>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</si>
  <si>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</si>
  <si>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</si>
  <si>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</si>
  <si>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</si>
  <si>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</si>
  <si>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</si>
  <si>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</si>
  <si>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</si>
  <si>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</si>
  <si>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</si>
  <si>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</si>
  <si>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</si>
  <si>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</si>
  <si>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</si>
  <si>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</si>
  <si>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</si>
  <si>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</si>
  <si>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</si>
  <si>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</si>
  <si>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</si>
  <si>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</si>
  <si>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</si>
  <si>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</si>
  <si>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</si>
  <si>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</si>
  <si>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</si>
  <si>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</si>
  <si>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</si>
  <si>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</si>
  <si>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</si>
  <si>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</si>
  <si>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</si>
  <si>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</si>
  <si>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</si>
  <si>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</si>
  <si>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</si>
  <si>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</si>
  <si>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</si>
  <si>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</si>
  <si>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</si>
  <si>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</si>
  <si>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</si>
  <si>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</si>
  <si>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</si>
  <si>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</si>
  <si>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</si>
  <si>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</si>
  <si>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</si>
  <si>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</si>
  <si>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</si>
  <si>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</si>
  <si>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</si>
  <si>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</si>
  <si>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</si>
  <si>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</si>
  <si>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</si>
  <si>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</si>
  <si>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</si>
  <si>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</si>
  <si>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</si>
  <si>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</si>
  <si>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</si>
  <si>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</si>
  <si>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</si>
  <si>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</si>
  <si>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</si>
  <si>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</si>
  <si>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</si>
  <si>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</si>
  <si>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</si>
  <si>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</si>
  <si>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</si>
  <si>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</si>
  <si>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</si>
  <si>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</si>
  <si>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</si>
  <si>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</si>
  <si>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</si>
  <si>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</si>
  <si>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</si>
  <si>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</si>
  <si>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</si>
  <si>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</si>
  <si>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</si>
  <si>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</si>
  <si>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</si>
  <si>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</si>
  <si>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</si>
  <si>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</si>
  <si>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</si>
  <si>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</si>
  <si>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</si>
  <si>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</si>
  <si>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</si>
  <si>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</si>
  <si>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</si>
  <si>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</si>
  <si>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</si>
  <si>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</si>
  <si>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</si>
  <si>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</si>
  <si>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</si>
  <si>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</si>
  <si>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</si>
  <si>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</si>
  <si>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</si>
  <si>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</si>
  <si>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</si>
  <si>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</si>
  <si>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</si>
  <si>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</si>
  <si>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</si>
  <si>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</si>
  <si>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</si>
  <si>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</si>
  <si>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</si>
  <si>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</si>
  <si>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</si>
  <si>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</si>
  <si>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</si>
  <si>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</si>
  <si>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</si>
  <si>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</si>
  <si>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</si>
  <si>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</si>
  <si>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</si>
  <si>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</si>
  <si>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</si>
  <si>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</si>
  <si>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</si>
  <si>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</si>
  <si>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</si>
  <si>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</si>
  <si>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</si>
  <si>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</si>
  <si>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</si>
  <si>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</si>
  <si>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</si>
  <si>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</si>
  <si>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</si>
  <si>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</si>
  <si>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</si>
  <si>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</si>
  <si>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</si>
  <si>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</si>
  <si>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</si>
  <si>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</si>
  <si>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</si>
  <si>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</si>
  <si>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</si>
  <si>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</si>
  <si>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</si>
  <si>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</si>
  <si>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</si>
  <si>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</si>
  <si>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</si>
  <si>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</si>
  <si>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</si>
  <si>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</si>
  <si>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</si>
  <si>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</si>
  <si>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</si>
  <si>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</si>
  <si>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</si>
  <si>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</si>
  <si>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</si>
  <si>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</si>
  <si>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</si>
  <si>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</si>
  <si>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</si>
  <si>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</si>
  <si>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</si>
  <si>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</si>
  <si>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</si>
  <si>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</si>
  <si>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</si>
  <si>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</si>
  <si>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</si>
  <si>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</si>
  <si>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</si>
  <si>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</si>
  <si>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</si>
  <si>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</si>
  <si>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</si>
  <si>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</si>
  <si>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</si>
  <si>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</si>
  <si>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</si>
  <si>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</si>
  <si>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</si>
  <si>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</si>
  <si>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</si>
  <si>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</si>
  <si>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</si>
  <si>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</si>
  <si>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</si>
  <si>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</si>
  <si>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</si>
  <si>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</si>
  <si>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</si>
  <si>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</si>
  <si>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</si>
  <si>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</si>
  <si>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</si>
  <si>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</si>
  <si>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</si>
  <si>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</si>
  <si>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</si>
  <si>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</si>
  <si>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</si>
  <si>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</si>
  <si>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</si>
  <si>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</si>
  <si>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</si>
  <si>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</si>
  <si>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</si>
  <si>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</si>
  <si>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</si>
  <si>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</si>
  <si>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</si>
  <si>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</si>
  <si>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</si>
  <si>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</si>
  <si>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</si>
  <si>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</si>
  <si>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</si>
  <si>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</si>
  <si>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</si>
  <si>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</si>
  <si>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</si>
  <si>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</si>
  <si>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</si>
  <si>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</si>
  <si>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</si>
  <si>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</si>
  <si>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</si>
  <si>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</si>
  <si>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</si>
  <si>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</si>
  <si>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</si>
  <si>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</si>
  <si>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</si>
  <si>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</si>
  <si>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</si>
  <si>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</si>
  <si>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</si>
  <si>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</si>
  <si>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</si>
  <si>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</si>
  <si>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</si>
  <si>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</si>
  <si>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</si>
  <si>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</si>
  <si>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</si>
  <si>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</si>
  <si>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</si>
  <si>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</si>
  <si>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</si>
  <si>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</si>
  <si>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</si>
  <si>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</si>
  <si>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</si>
  <si>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</si>
  <si>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</si>
  <si>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</si>
  <si>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</si>
  <si>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</si>
  <si>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</si>
  <si>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</si>
  <si>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</si>
  <si>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</si>
  <si>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</si>
  <si>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</si>
  <si>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</si>
  <si>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</si>
  <si>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</si>
  <si>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</si>
  <si>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</si>
  <si>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</si>
  <si>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</si>
  <si>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</si>
  <si>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</si>
  <si>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</si>
  <si>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</si>
  <si>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</si>
  <si>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</si>
  <si>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</si>
  <si>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</si>
  <si>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</si>
  <si>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</si>
  <si>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</si>
  <si>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</si>
  <si>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</si>
  <si>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</si>
  <si>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</si>
  <si>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</si>
  <si>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</si>
  <si>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</si>
  <si>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</si>
  <si>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</si>
  <si>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</si>
  <si>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</si>
  <si>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</si>
  <si>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</si>
  <si>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</si>
  <si>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</si>
  <si>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</si>
  <si>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</si>
  <si>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</si>
  <si>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</si>
  <si>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</si>
  <si>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</si>
  <si>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</si>
  <si>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</si>
  <si>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</si>
  <si>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</si>
  <si>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</si>
  <si>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</si>
  <si>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</si>
  <si>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</si>
  <si>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</si>
  <si>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</si>
  <si>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</si>
  <si>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</si>
  <si>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</si>
  <si>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</si>
  <si>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</si>
  <si>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</si>
  <si>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</si>
  <si>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</si>
  <si>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</si>
  <si>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</si>
  <si>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</si>
  <si>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</si>
  <si>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</si>
  <si>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</si>
  <si>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</si>
  <si>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</si>
  <si>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</si>
  <si>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</si>
  <si>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</si>
  <si>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</si>
  <si>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</si>
  <si>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</si>
  <si>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</si>
  <si>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</si>
  <si>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</si>
  <si>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</si>
  <si>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</si>
  <si>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</si>
  <si>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</si>
  <si>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</si>
  <si>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</si>
  <si>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</si>
  <si>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</si>
  <si>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</si>
  <si>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</si>
  <si>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</si>
  <si>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</si>
  <si>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</si>
  <si>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</si>
  <si>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</si>
  <si>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</si>
  <si>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</si>
  <si>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</si>
  <si>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</si>
  <si>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</si>
  <si>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</si>
  <si>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</si>
  <si>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</si>
  <si>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</si>
  <si>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</si>
  <si>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</si>
  <si>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</si>
  <si>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</si>
  <si>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</si>
  <si>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</si>
  <si>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</si>
  <si>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</si>
  <si>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</si>
  <si>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</si>
  <si>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</si>
  <si>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</si>
  <si>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</si>
  <si>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</si>
  <si>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</si>
  <si>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</si>
  <si>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</si>
  <si>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</si>
  <si>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</si>
  <si>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</si>
  <si>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</si>
  <si>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</si>
  <si>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</si>
  <si>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</si>
  <si>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</si>
  <si>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</si>
  <si>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</si>
  <si>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</si>
  <si>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</si>
  <si>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</si>
  <si>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</si>
  <si>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</si>
  <si>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</si>
  <si>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</si>
  <si>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</si>
  <si>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</si>
  <si>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</si>
  <si>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</si>
  <si>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</si>
  <si>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</si>
  <si>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</si>
  <si>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</si>
  <si>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</si>
  <si>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</si>
  <si>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</si>
  <si>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</si>
  <si>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</si>
  <si>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</si>
  <si>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</si>
  <si>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</si>
  <si>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</si>
  <si>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</si>
  <si>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</si>
  <si>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</si>
  <si>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</si>
  <si>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</si>
  <si>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</si>
  <si>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</si>
  <si>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</si>
  <si>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</si>
  <si>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</si>
  <si>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</si>
  <si>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</si>
  <si>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</si>
  <si>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</si>
  <si>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</si>
  <si>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</si>
  <si>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</si>
  <si>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</si>
  <si>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</si>
  <si>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</si>
  <si>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</si>
  <si>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</si>
  <si>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</si>
  <si>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</si>
  <si>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</si>
  <si>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</si>
  <si>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</si>
  <si>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</si>
  <si>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</si>
  <si>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</si>
  <si>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</si>
  <si>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</si>
  <si>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</si>
  <si>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</si>
  <si>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</si>
  <si>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</si>
  <si>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</si>
  <si>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</si>
  <si>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</si>
  <si>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</si>
  <si>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</si>
  <si>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</si>
  <si>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</si>
  <si>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</si>
  <si>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</si>
  <si>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</si>
  <si>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</si>
  <si>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</si>
  <si>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</si>
  <si>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</si>
  <si>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</si>
  <si>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</si>
  <si>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</si>
  <si>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</si>
  <si>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</si>
  <si>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</si>
  <si>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</si>
  <si>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</si>
  <si>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</si>
  <si>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</si>
  <si>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</si>
  <si>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</si>
  <si>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</si>
  <si>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</si>
  <si>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</si>
  <si>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</si>
  <si>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</si>
  <si>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</si>
  <si>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</si>
  <si>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</si>
  <si>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</si>
  <si>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</si>
  <si>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</si>
  <si>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</si>
  <si>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</si>
  <si>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</si>
  <si>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</si>
  <si>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</si>
  <si>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</si>
  <si>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</si>
  <si>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</si>
  <si>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</si>
  <si>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</si>
  <si>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</si>
  <si>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</si>
  <si>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</si>
  <si>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</si>
  <si>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</si>
  <si>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</si>
  <si>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</si>
  <si>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</si>
  <si>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</si>
  <si>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</si>
  <si>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</si>
  <si>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</si>
  <si>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</si>
  <si>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</si>
  <si>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</si>
  <si>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</si>
  <si>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</si>
  <si>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</si>
  <si>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</si>
  <si>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</si>
  <si>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</si>
  <si>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</si>
  <si>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</si>
  <si>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</si>
  <si>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</si>
  <si>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</si>
  <si>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</si>
  <si>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</si>
  <si>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</si>
  <si>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</si>
  <si>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</si>
  <si>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</si>
  <si>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</si>
  <si>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</si>
  <si>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</si>
  <si>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</si>
  <si>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</si>
  <si>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</si>
  <si>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</si>
  <si>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</si>
  <si>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</si>
  <si>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</si>
  <si>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</si>
  <si>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</si>
  <si>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</si>
  <si>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</si>
  <si>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</si>
  <si>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</si>
  <si>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</si>
  <si>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</si>
  <si>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</si>
  <si>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</si>
  <si>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</si>
  <si>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</si>
  <si>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</si>
  <si>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</si>
  <si>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</si>
  <si>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</si>
  <si>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</si>
  <si>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</si>
  <si>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</si>
  <si>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</si>
  <si>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</si>
  <si>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</si>
  <si>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</si>
  <si>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</si>
  <si>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</si>
  <si>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</si>
  <si>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</si>
  <si>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</si>
  <si>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</si>
  <si>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</si>
  <si>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</si>
  <si>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</si>
  <si>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</si>
  <si>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</si>
  <si>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</si>
  <si>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</si>
  <si>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</si>
  <si>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</si>
  <si>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</si>
  <si>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</si>
  <si>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</si>
  <si>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</si>
  <si>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</si>
  <si>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</si>
  <si>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</si>
  <si>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</si>
  <si>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</si>
  <si>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</si>
  <si>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</si>
  <si>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</si>
  <si>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</si>
  <si>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</si>
  <si>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</si>
  <si>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</si>
  <si>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</si>
  <si>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</si>
  <si>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</si>
  <si>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</si>
  <si>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</si>
  <si>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</si>
  <si>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</si>
  <si>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</si>
  <si>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</si>
  <si>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</si>
  <si>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</si>
  <si>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</si>
  <si>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</si>
  <si>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</si>
  <si>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</si>
  <si>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</si>
  <si>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</si>
  <si>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</si>
  <si>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</si>
  <si>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</si>
  <si>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</si>
  <si>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</si>
  <si>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</si>
  <si>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</si>
  <si>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</si>
  <si>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</si>
  <si>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</si>
  <si>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</si>
  <si>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</si>
  <si>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</si>
  <si>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</si>
  <si>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</si>
  <si>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</si>
  <si>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</si>
  <si>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</si>
  <si>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</si>
  <si>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</si>
  <si>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</si>
  <si>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</si>
  <si>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</si>
  <si>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</si>
  <si>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</si>
  <si>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</si>
  <si>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</si>
  <si>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</si>
  <si>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</si>
  <si>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</si>
  <si>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</si>
  <si>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</si>
  <si>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</si>
  <si>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</si>
  <si>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</si>
  <si>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</si>
  <si>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</si>
  <si>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</si>
  <si>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</si>
  <si>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</si>
  <si>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</si>
  <si>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</si>
  <si>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</si>
  <si>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</si>
  <si>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</si>
  <si>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</si>
  <si>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</si>
  <si>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</si>
  <si>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</si>
  <si>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</si>
  <si>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</si>
  <si>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</si>
  <si>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</si>
  <si>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</si>
  <si>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</si>
  <si>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</si>
  <si>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</si>
  <si>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</si>
  <si>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</si>
  <si>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</si>
  <si>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</si>
  <si>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</si>
  <si>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</si>
  <si>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</si>
  <si>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</si>
  <si>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</si>
  <si>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</si>
  <si>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</si>
  <si>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</si>
  <si>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</si>
  <si>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</si>
  <si>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</si>
  <si>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</si>
  <si>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</si>
  <si>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</si>
  <si>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</si>
  <si>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</si>
  <si>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</si>
  <si>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</si>
  <si>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</si>
  <si>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</si>
  <si>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</si>
  <si>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</si>
  <si>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</si>
  <si>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</si>
  <si>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</si>
  <si>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</si>
  <si>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</si>
  <si>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</si>
  <si>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</si>
  <si>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</si>
  <si>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</si>
  <si>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</si>
  <si>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</si>
  <si>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</si>
  <si>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</si>
  <si>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</si>
  <si>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</si>
  <si>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</si>
  <si>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</si>
  <si>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</si>
  <si>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</si>
  <si>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</si>
  <si>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</si>
  <si>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</si>
  <si>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</si>
  <si>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</si>
  <si>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</si>
  <si>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</si>
  <si>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</si>
  <si>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</si>
  <si>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</si>
  <si>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</si>
  <si>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</si>
  <si>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</si>
  <si>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</si>
  <si>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</si>
  <si>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</si>
  <si>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</si>
  <si>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</si>
  <si>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</si>
  <si>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</si>
  <si>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</si>
  <si>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</si>
  <si>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</si>
  <si>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</si>
  <si>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</si>
  <si>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</si>
  <si>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</si>
  <si>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</si>
  <si>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</si>
  <si>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</si>
  <si>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</si>
  <si>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</si>
  <si>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</si>
  <si>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</si>
  <si>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</si>
  <si>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</si>
  <si>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</si>
  <si>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</si>
  <si>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</si>
  <si>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</si>
  <si>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</si>
  <si>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</si>
  <si>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</si>
  <si>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</si>
  <si>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</si>
  <si>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</si>
  <si>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</si>
  <si>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</si>
  <si>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</si>
  <si>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</si>
  <si>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</si>
  <si>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</si>
  <si>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</si>
  <si>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</si>
  <si>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</si>
  <si>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</si>
  <si>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</si>
  <si>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</si>
  <si>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</si>
  <si>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</si>
  <si>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</si>
  <si>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</si>
  <si>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</si>
  <si>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</si>
  <si>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</si>
  <si>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</si>
  <si>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</si>
  <si>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</si>
  <si>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</si>
  <si>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</si>
  <si>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</si>
  <si>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</si>
  <si>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</si>
  <si>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</si>
  <si>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</si>
  <si>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</si>
  <si>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</si>
  <si>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</si>
  <si>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</si>
  <si>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</si>
  <si>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</si>
  <si>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</si>
  <si>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</si>
  <si>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</si>
  <si>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</si>
  <si>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</si>
  <si>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</si>
  <si>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</si>
  <si>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</si>
  <si>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</si>
  <si>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</si>
  <si>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</si>
  <si>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</si>
  <si>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</si>
  <si>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</si>
  <si>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</si>
  <si>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</si>
  <si>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</si>
  <si>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</si>
  <si>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</si>
  <si>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</si>
  <si>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</si>
  <si>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</si>
  <si>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</si>
  <si>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</si>
  <si>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</si>
  <si>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</si>
  <si>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</si>
  <si>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</si>
  <si>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</si>
  <si>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</si>
  <si>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</si>
  <si>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</si>
  <si>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</si>
  <si>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</si>
  <si>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</si>
  <si>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</si>
  <si>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</si>
  <si>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</si>
  <si>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</si>
  <si>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</si>
  <si>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</si>
  <si>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</si>
  <si>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</si>
  <si>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</si>
  <si>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</si>
  <si>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</si>
  <si>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</si>
  <si>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</si>
  <si>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</si>
  <si>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</si>
  <si>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</si>
  <si>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</si>
  <si>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</si>
  <si>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</si>
  <si>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</si>
  <si>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</si>
  <si>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</si>
  <si>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</si>
  <si>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</si>
  <si>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</si>
  <si>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</si>
  <si>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</si>
  <si>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</si>
  <si>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</si>
  <si>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</si>
  <si>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</si>
  <si>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</si>
  <si>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</si>
  <si>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</si>
  <si>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</si>
  <si>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</si>
  <si>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</si>
  <si>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</si>
  <si>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</si>
  <si>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</si>
  <si>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</si>
  <si>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</si>
  <si>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</si>
  <si>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</si>
  <si>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</si>
  <si>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</si>
  <si>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</si>
  <si>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</si>
  <si>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</si>
  <si>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</si>
  <si>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</si>
  <si>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</si>
  <si>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</si>
  <si>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</si>
  <si>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</si>
  <si>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</si>
  <si>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</si>
  <si>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</si>
  <si>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</si>
  <si>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</si>
  <si>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</si>
  <si>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</si>
  <si>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</si>
  <si>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</si>
  <si>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</si>
  <si>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</si>
  <si>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</si>
  <si>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</si>
  <si>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</si>
  <si>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</si>
  <si>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</si>
  <si>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</si>
  <si>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</si>
  <si>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</si>
  <si>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</si>
  <si>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</si>
  <si>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</si>
  <si>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</si>
  <si>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</si>
  <si>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</si>
  <si>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</si>
  <si>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</si>
  <si>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</si>
  <si>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</si>
  <si>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</si>
  <si>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</si>
  <si>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</si>
  <si>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</si>
  <si>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</si>
  <si>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</si>
  <si>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</si>
  <si>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</si>
  <si>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</si>
  <si>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</si>
  <si>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</si>
  <si>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</si>
  <si>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</si>
  <si>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</si>
  <si>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</si>
  <si>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</si>
  <si>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</si>
  <si>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</si>
  <si>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</si>
  <si>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</si>
  <si>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</si>
  <si>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</si>
  <si>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</si>
  <si>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</si>
  <si>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</si>
  <si>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</si>
  <si>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</si>
  <si>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</si>
  <si>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</si>
  <si>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</si>
  <si>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</si>
  <si>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</si>
  <si>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</si>
  <si>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</si>
  <si>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</si>
  <si>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</si>
  <si>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</si>
  <si>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</si>
  <si>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</si>
  <si>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</si>
  <si>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</si>
  <si>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</si>
  <si>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</si>
  <si>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</si>
  <si>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</si>
  <si>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</si>
  <si>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</si>
  <si>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</si>
  <si>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</si>
  <si>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</si>
  <si>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</si>
  <si>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</si>
  <si>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</si>
  <si>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</si>
  <si>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</si>
  <si>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</si>
  <si>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</si>
  <si>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</si>
  <si>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</si>
  <si>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</si>
  <si>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</si>
  <si>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</si>
  <si>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</si>
  <si>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</si>
  <si>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</si>
  <si>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</si>
  <si>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</si>
  <si>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</si>
  <si>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</si>
  <si>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</si>
  <si>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</si>
  <si>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</si>
  <si>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</si>
  <si>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</si>
  <si>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</si>
  <si>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</si>
  <si>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</si>
  <si>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</si>
  <si>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</si>
  <si>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</si>
  <si>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</si>
  <si>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</si>
  <si>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</si>
  <si>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</si>
  <si>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</si>
  <si>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</si>
  <si>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</si>
  <si>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</si>
  <si>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</si>
  <si>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</si>
  <si>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</si>
  <si>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</si>
  <si>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</si>
  <si>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</si>
  <si>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</si>
  <si>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</si>
  <si>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</si>
  <si>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</si>
  <si>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</si>
  <si>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</si>
  <si>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</si>
  <si>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</si>
  <si>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</si>
  <si>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</si>
  <si>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</si>
  <si>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</si>
  <si>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</si>
  <si>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</si>
  <si>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</si>
  <si>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</si>
  <si>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</si>
  <si>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</si>
  <si>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</si>
  <si>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</si>
  <si>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</si>
  <si>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</si>
  <si>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</si>
  <si>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</si>
  <si>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</si>
  <si>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</si>
  <si>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</si>
  <si>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</si>
  <si>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</si>
  <si>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</si>
  <si>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</si>
  <si>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</si>
  <si>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</si>
  <si>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</si>
  <si>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</si>
  <si>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</si>
  <si>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</si>
  <si>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</si>
  <si>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</si>
  <si>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</si>
  <si>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</si>
  <si>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</si>
  <si>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</si>
  <si>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</si>
  <si>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</si>
  <si>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</si>
  <si>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</si>
  <si>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</si>
  <si>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</si>
  <si>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</si>
  <si>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</si>
  <si>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</si>
  <si>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</si>
  <si>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</si>
  <si>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</si>
  <si>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</si>
  <si>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</si>
  <si>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</si>
  <si>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</si>
  <si>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</si>
  <si>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</si>
  <si>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</si>
  <si>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</si>
  <si>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</si>
  <si>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</si>
  <si>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</si>
  <si>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</si>
  <si>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</si>
  <si>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</si>
  <si>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</si>
  <si>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</si>
  <si>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</si>
  <si>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</si>
  <si>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</si>
  <si>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</si>
  <si>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</si>
  <si>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</si>
  <si>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</si>
  <si>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</si>
  <si>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</si>
  <si>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</si>
  <si>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</si>
  <si>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</si>
  <si>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</si>
  <si>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</si>
  <si>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</si>
  <si>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</si>
  <si>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</si>
  <si>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</si>
  <si>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</si>
  <si>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</si>
  <si>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</si>
  <si>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</si>
  <si>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</si>
  <si>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</si>
  <si>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</si>
  <si>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</si>
  <si>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</si>
  <si>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</si>
  <si>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</si>
  <si>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</si>
  <si>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</si>
  <si>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</si>
  <si>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</si>
  <si>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</si>
  <si>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</si>
  <si>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</si>
  <si>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</si>
  <si>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</si>
  <si>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</si>
  <si>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</si>
  <si>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</si>
  <si>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</si>
  <si>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</si>
  <si>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</si>
  <si>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</si>
  <si>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</si>
  <si>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</si>
  <si>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</si>
  <si>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</si>
  <si>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</si>
  <si>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</si>
  <si>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</si>
  <si>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</si>
  <si>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</si>
  <si>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</si>
  <si>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</si>
  <si>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</si>
  <si>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</si>
  <si>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</si>
  <si>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</si>
  <si>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</si>
  <si>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</si>
  <si>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</si>
  <si>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</si>
  <si>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</si>
  <si>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</si>
  <si>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</si>
  <si>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</si>
  <si>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</si>
  <si>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</si>
  <si>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</si>
  <si>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</si>
  <si>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</si>
  <si>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</si>
  <si>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</si>
  <si>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</si>
  <si>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</si>
  <si>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</si>
  <si>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</si>
  <si>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</si>
  <si>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</si>
  <si>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</si>
  <si>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</si>
  <si>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</si>
  <si>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</si>
  <si>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</si>
  <si>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</si>
  <si>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</si>
  <si>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</si>
  <si>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</si>
  <si>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</si>
  <si>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</si>
  <si>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</si>
  <si>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</si>
  <si>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</si>
  <si>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</si>
  <si>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</si>
  <si>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</si>
  <si>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</si>
  <si>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</si>
  <si>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</si>
  <si>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</si>
  <si>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</si>
  <si>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</si>
  <si>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</si>
  <si>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</si>
  <si>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</si>
  <si>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</si>
  <si>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</si>
  <si>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</si>
  <si>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</si>
  <si>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</si>
  <si>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</si>
  <si>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</si>
  <si>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</si>
  <si>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</si>
  <si>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</si>
  <si>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</si>
  <si>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</si>
  <si>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</si>
  <si>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</si>
  <si>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</si>
  <si>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</si>
  <si>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</si>
  <si>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</si>
  <si>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</si>
  <si>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</si>
  <si>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</si>
  <si>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</si>
  <si>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</si>
  <si>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</si>
  <si>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</si>
  <si>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</si>
  <si>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</si>
  <si>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</si>
  <si>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</si>
  <si>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</si>
  <si>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</si>
  <si>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</si>
  <si>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</si>
  <si>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</si>
  <si>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</si>
  <si>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</si>
  <si>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</si>
  <si>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</si>
  <si>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</si>
  <si>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</si>
  <si>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</si>
  <si>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</si>
  <si>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</si>
  <si>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</si>
  <si>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</si>
  <si>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</si>
  <si>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</si>
  <si>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</si>
  <si>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</si>
  <si>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</si>
  <si>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</si>
  <si>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</si>
  <si>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</si>
  <si>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</si>
  <si>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</si>
  <si>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</si>
  <si>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</si>
  <si>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</si>
  <si>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</si>
  <si>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</si>
  <si>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</si>
  <si>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</si>
  <si>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</si>
  <si>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</si>
  <si>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</si>
  <si>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</si>
  <si>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</si>
  <si>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</si>
  <si>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</si>
  <si>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</si>
  <si>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</si>
  <si>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</si>
  <si>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</si>
  <si>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</si>
  <si>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</si>
  <si>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</si>
  <si>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</si>
  <si>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</si>
  <si>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</si>
  <si>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</si>
  <si>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</si>
  <si>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</si>
  <si>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</si>
  <si>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</si>
  <si>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</si>
  <si>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</si>
  <si>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</si>
  <si>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</si>
  <si>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</si>
  <si>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</si>
  <si>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</si>
  <si>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</si>
  <si>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</si>
  <si>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</si>
  <si>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</si>
  <si>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</si>
  <si>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</si>
  <si>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</si>
  <si>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</si>
  <si>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</si>
  <si>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</si>
  <si>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</si>
  <si>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</si>
  <si>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</si>
  <si>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</si>
  <si>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</si>
  <si>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</si>
  <si>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</si>
  <si>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</si>
  <si>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</si>
  <si>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</si>
  <si>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</si>
  <si>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</si>
  <si>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</si>
  <si>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</si>
  <si>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</si>
  <si>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</si>
  <si>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</si>
  <si>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</si>
  <si>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</si>
  <si>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</si>
  <si>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</si>
  <si>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</si>
  <si>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</si>
  <si>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</si>
  <si>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</si>
  <si>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</si>
  <si>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</si>
  <si>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</si>
  <si>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</si>
  <si>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</si>
  <si>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</si>
  <si>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</si>
  <si>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</si>
  <si>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</si>
  <si>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</si>
  <si>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</si>
  <si>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</si>
  <si>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</si>
  <si>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</si>
  <si>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</si>
  <si>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</si>
  <si>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</si>
  <si>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</si>
  <si>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</si>
  <si>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</si>
  <si>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</si>
  <si>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</si>
  <si>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</si>
  <si>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</si>
  <si>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</si>
  <si>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</si>
  <si>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</si>
  <si>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</si>
  <si>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</si>
  <si>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</si>
  <si>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</si>
  <si>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</si>
  <si>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</si>
  <si>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</si>
  <si>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</si>
  <si>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</si>
  <si>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</si>
  <si>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</si>
  <si>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</si>
  <si>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</si>
  <si>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</si>
  <si>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</si>
  <si>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</si>
  <si>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</si>
  <si>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</si>
  <si>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</si>
  <si>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</si>
  <si>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</si>
  <si>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</si>
  <si>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</si>
  <si>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</si>
  <si>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</si>
  <si>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</si>
  <si>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</si>
  <si>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</si>
  <si>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</si>
  <si>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</si>
  <si>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</si>
  <si>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</si>
  <si>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</si>
  <si>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</si>
  <si>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</si>
  <si>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</si>
  <si>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</si>
  <si>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</si>
  <si>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</si>
  <si>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</si>
  <si>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</si>
  <si>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</si>
  <si>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</si>
  <si>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</si>
  <si>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</si>
  <si>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</si>
  <si>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</si>
  <si>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</si>
  <si>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</si>
  <si>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</si>
  <si>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</si>
  <si>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</si>
  <si>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</si>
  <si>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</si>
  <si>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</si>
  <si>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</si>
  <si>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</si>
  <si>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</si>
  <si>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</si>
  <si>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</si>
  <si>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</si>
  <si>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</si>
  <si>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</si>
  <si>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</si>
  <si>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</si>
  <si>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</si>
  <si>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</si>
  <si>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</si>
  <si>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</si>
  <si>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</si>
  <si>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</si>
  <si>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</si>
  <si>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</si>
  <si>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</si>
  <si>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</si>
  <si>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</si>
  <si>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</si>
  <si>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</si>
  <si>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</si>
  <si>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</si>
  <si>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</si>
  <si>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</si>
  <si>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</si>
  <si>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</si>
  <si>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</si>
  <si>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</si>
  <si>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</si>
  <si>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</si>
  <si>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</si>
  <si>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</si>
  <si>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</si>
  <si>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</si>
  <si>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</si>
  <si>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</si>
  <si>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</si>
  <si>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</si>
  <si>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</si>
  <si>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</si>
  <si>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</si>
  <si>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</si>
  <si>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</si>
  <si>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</si>
  <si>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</si>
  <si>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</si>
  <si>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</si>
  <si>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</si>
  <si>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</si>
  <si>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</si>
  <si>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</si>
  <si>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</si>
  <si>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</si>
  <si>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</si>
  <si>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</si>
  <si>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</si>
  <si>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</si>
  <si>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</si>
  <si>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</si>
  <si>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</si>
  <si>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</si>
  <si>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</si>
  <si>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</si>
  <si>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</si>
  <si>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</si>
  <si>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</si>
  <si>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</si>
  <si>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</si>
  <si>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</si>
  <si>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</si>
  <si>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</si>
  <si>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</si>
  <si>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</si>
  <si>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</si>
  <si>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</si>
  <si>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</si>
  <si>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</si>
  <si>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</si>
  <si>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</si>
  <si>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</si>
  <si>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</si>
  <si>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</si>
  <si>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</si>
  <si>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</si>
  <si>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</si>
  <si>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</si>
  <si>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</si>
  <si>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</si>
  <si>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</si>
  <si>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</si>
  <si>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</si>
  <si>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</si>
  <si>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</si>
  <si>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</si>
  <si>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</si>
  <si>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</si>
  <si>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</si>
  <si>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</si>
  <si>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</si>
  <si>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</si>
  <si>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</si>
  <si>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</si>
  <si>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</si>
  <si>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</si>
  <si>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</si>
  <si>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</si>
  <si>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</si>
  <si>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</si>
  <si>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</si>
  <si>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</si>
  <si>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</si>
  <si>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</si>
  <si>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</si>
  <si>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</si>
  <si>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</si>
  <si>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</si>
  <si>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</si>
  <si>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</si>
  <si>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</si>
  <si>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</si>
  <si>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</si>
  <si>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</si>
  <si>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</si>
  <si>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</si>
  <si>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</si>
  <si>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</si>
  <si>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</si>
  <si>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</si>
  <si>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</si>
  <si>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</si>
  <si>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</si>
  <si>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</si>
  <si>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</si>
  <si>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</si>
  <si>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</si>
  <si>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</si>
  <si>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</si>
  <si>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</si>
  <si>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</si>
  <si>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</si>
  <si>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</si>
  <si>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</si>
  <si>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</si>
  <si>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</si>
  <si>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</si>
  <si>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</si>
  <si>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</si>
  <si>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</si>
  <si>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</si>
  <si>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</si>
  <si>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</si>
  <si>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</si>
  <si>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</si>
  <si>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</si>
  <si>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</si>
  <si>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</si>
  <si>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</si>
  <si>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</si>
  <si>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</si>
  <si>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</si>
  <si>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</si>
  <si>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</si>
  <si>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</si>
  <si>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</si>
  <si>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</si>
  <si>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</si>
  <si>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</si>
  <si>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</si>
  <si>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</si>
  <si>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</si>
  <si>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</si>
  <si>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</si>
  <si>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</si>
  <si>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</si>
  <si>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</si>
  <si>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</si>
  <si>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</si>
  <si>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</si>
  <si>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</si>
  <si>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</si>
  <si>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</si>
  <si>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</si>
  <si>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</si>
  <si>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</si>
  <si>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</si>
  <si>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</si>
  <si>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</si>
  <si>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</si>
  <si>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</si>
  <si>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</si>
  <si>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</si>
  <si>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</si>
  <si>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</si>
  <si>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</si>
  <si>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</si>
  <si>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</si>
  <si>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</si>
  <si>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</si>
  <si>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</si>
  <si>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</si>
  <si>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</si>
  <si>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</si>
  <si>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</si>
  <si>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</si>
  <si>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</si>
  <si>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</si>
  <si>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</si>
  <si>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</si>
  <si>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</si>
  <si>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</si>
  <si>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</si>
  <si>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</si>
  <si>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</si>
  <si>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</si>
  <si>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</si>
  <si>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</si>
  <si>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</si>
  <si>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</si>
  <si>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</si>
  <si>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</si>
  <si>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</si>
  <si>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</si>
  <si>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</si>
  <si>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</si>
  <si>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</si>
  <si>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</si>
  <si>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</si>
  <si>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</si>
  <si>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</si>
  <si>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</si>
  <si>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</si>
  <si>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</si>
  <si>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</si>
  <si>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</si>
  <si>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</si>
  <si>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</si>
  <si>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</si>
  <si>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</si>
  <si>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</si>
  <si>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</si>
  <si>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</si>
  <si>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</si>
  <si>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</si>
  <si>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</si>
  <si>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</si>
  <si>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</si>
  <si>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</si>
  <si>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</si>
  <si>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</si>
  <si>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</si>
  <si>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</si>
  <si>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</si>
  <si>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</si>
  <si>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</si>
  <si>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</si>
  <si>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</si>
  <si>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</si>
  <si>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</si>
  <si>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</si>
  <si>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</si>
  <si>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</si>
  <si>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</si>
  <si>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</si>
  <si>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</si>
  <si>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</si>
  <si>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</si>
  <si>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</si>
  <si>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</si>
  <si>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</si>
  <si>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</si>
  <si>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</si>
  <si>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</si>
  <si>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</si>
  <si>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</si>
  <si>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</si>
  <si>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</si>
  <si>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</si>
  <si>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</si>
  <si>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</si>
  <si>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</si>
  <si>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</si>
  <si>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</si>
  <si>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</si>
  <si>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</si>
  <si>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</si>
  <si>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</si>
  <si>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</si>
  <si>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</si>
  <si>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</si>
  <si>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</si>
  <si>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</si>
  <si>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</si>
  <si>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</si>
  <si>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</si>
  <si>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</si>
  <si>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</si>
  <si>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</si>
  <si>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</si>
  <si>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</si>
  <si>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</si>
  <si>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</si>
  <si>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</si>
  <si>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</si>
  <si>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</si>
  <si>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</si>
  <si>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</si>
  <si>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</si>
  <si>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</si>
  <si>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</si>
  <si>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</si>
  <si>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</si>
  <si>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</si>
  <si>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</si>
  <si>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</si>
  <si>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</si>
  <si>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</si>
  <si>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</si>
  <si>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</si>
  <si>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</si>
  <si>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</si>
  <si>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</si>
  <si>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</si>
  <si>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</si>
  <si>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</si>
  <si>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</si>
  <si>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</si>
  <si>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</si>
  <si>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</si>
  <si>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</si>
  <si>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</si>
  <si>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</si>
  <si>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</si>
  <si>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</si>
  <si>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</si>
  <si>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</si>
  <si>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</si>
  <si>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</si>
  <si>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</si>
  <si>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</si>
  <si>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</si>
  <si>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</si>
  <si>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</si>
  <si>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</si>
  <si>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</si>
  <si>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</si>
  <si>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</si>
  <si>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</si>
  <si>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</si>
  <si>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</si>
  <si>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</si>
  <si>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</si>
  <si>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</si>
  <si>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</si>
  <si>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</si>
  <si>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</si>
  <si>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</si>
  <si>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</si>
  <si>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</si>
  <si>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</si>
  <si>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</si>
  <si>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</si>
  <si>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</si>
  <si>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</si>
  <si>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</si>
  <si>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</si>
  <si>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</si>
  <si>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</si>
  <si>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</si>
  <si>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</si>
  <si>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</si>
  <si>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</si>
  <si>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</si>
  <si>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</si>
  <si>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</si>
  <si>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</si>
  <si>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</si>
  <si>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</si>
  <si>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</si>
  <si>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</si>
  <si>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</si>
  <si>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</si>
  <si>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</si>
  <si>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</si>
  <si>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</si>
  <si>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</si>
  <si>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</si>
  <si>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</si>
  <si>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</si>
  <si>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</si>
  <si>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</si>
  <si>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</si>
  <si>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</si>
  <si>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</si>
  <si>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</si>
  <si>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</si>
  <si>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</si>
  <si>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</si>
  <si>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</si>
  <si>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</si>
  <si>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</si>
  <si>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</si>
  <si>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</si>
  <si>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</si>
  <si>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</si>
  <si>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</si>
  <si>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</si>
  <si>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</si>
  <si>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</si>
  <si>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</si>
  <si>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</si>
  <si>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</si>
  <si>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</si>
  <si>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</si>
  <si>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</si>
  <si>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</si>
  <si>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</si>
  <si>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</si>
  <si>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</si>
  <si>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</si>
  <si>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</si>
  <si>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</si>
  <si>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</si>
  <si>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</si>
  <si>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</si>
  <si>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</si>
  <si>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</si>
  <si>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</si>
  <si>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</si>
  <si>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</si>
  <si>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</si>
  <si>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</si>
  <si>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</si>
  <si>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</si>
  <si>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</si>
  <si>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</si>
  <si>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</si>
  <si>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</si>
  <si>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</si>
  <si>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</si>
  <si>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</si>
  <si>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</si>
  <si>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</si>
  <si>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</si>
  <si>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</si>
  <si>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</si>
  <si>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</si>
  <si>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</si>
  <si>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</si>
  <si>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</si>
  <si>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</si>
  <si>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</si>
  <si>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</si>
  <si>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</si>
  <si>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</si>
  <si>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</si>
  <si>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</si>
  <si>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</si>
  <si>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</si>
  <si>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</si>
  <si>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</si>
  <si>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</si>
  <si>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</si>
  <si>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</si>
  <si>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</si>
  <si>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</si>
  <si>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</si>
  <si>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</si>
  <si>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</si>
  <si>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</si>
  <si>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</si>
  <si>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</si>
  <si>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</si>
  <si>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</si>
  <si>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</si>
  <si>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</si>
  <si>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</si>
  <si>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</si>
  <si>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</si>
  <si>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</si>
  <si>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</si>
  <si>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</si>
  <si>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</si>
  <si>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</si>
  <si>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</si>
  <si>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</si>
  <si>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</si>
  <si>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</si>
  <si>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</si>
  <si>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</si>
  <si>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</si>
  <si>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</si>
  <si>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</si>
  <si>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</si>
  <si>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</si>
  <si>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</si>
  <si>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</si>
  <si>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</si>
  <si>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</si>
  <si>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</si>
  <si>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</si>
  <si>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</si>
  <si>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</si>
  <si>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</si>
  <si>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</si>
  <si>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</si>
  <si>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</si>
  <si>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</si>
  <si>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</si>
  <si>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</si>
  <si>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</si>
  <si>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</si>
  <si>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</si>
  <si>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</si>
  <si>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</si>
  <si>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</si>
  <si>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</si>
  <si>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</si>
  <si>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</si>
  <si>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</si>
  <si>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</si>
  <si>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</si>
  <si>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</si>
  <si>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</si>
  <si>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</si>
  <si>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</si>
  <si>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</si>
  <si>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</si>
  <si>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</si>
  <si>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</si>
  <si>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</si>
  <si>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</si>
  <si>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</si>
  <si>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</si>
  <si>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</si>
  <si>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</si>
  <si>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</si>
  <si>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</si>
  <si>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</si>
  <si>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</si>
  <si>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</si>
  <si>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</si>
  <si>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</si>
  <si>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</si>
  <si>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</si>
  <si>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</si>
  <si>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</si>
  <si>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</si>
  <si>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</si>
  <si>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</si>
  <si>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</si>
  <si>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</si>
  <si>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</si>
  <si>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</si>
  <si>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</si>
  <si>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</si>
  <si>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</si>
  <si>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</si>
  <si>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</si>
  <si>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</si>
  <si>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</si>
  <si>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</si>
  <si>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</si>
  <si>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</si>
  <si>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</si>
  <si>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</si>
  <si>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</si>
  <si>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</si>
  <si>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</si>
  <si>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</si>
  <si>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</si>
  <si>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</si>
  <si>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</si>
  <si>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</si>
  <si>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</si>
  <si>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</si>
  <si>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</si>
  <si>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</si>
  <si>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</si>
  <si>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</si>
  <si>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</si>
  <si>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</si>
  <si>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</si>
  <si>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</si>
  <si>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</si>
  <si>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</si>
  <si>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</si>
  <si>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</si>
  <si>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</si>
  <si>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</si>
  <si>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</si>
  <si>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</si>
  <si>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</si>
  <si>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</si>
  <si>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</si>
  <si>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</si>
  <si>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</si>
  <si>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</si>
  <si>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</si>
  <si>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</si>
  <si>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</si>
  <si>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</si>
  <si>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</si>
  <si>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</si>
  <si>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</si>
  <si>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</si>
  <si>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</si>
  <si>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</si>
  <si>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</si>
  <si>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</si>
  <si>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</si>
  <si>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</si>
  <si>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</si>
  <si>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</si>
  <si>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</si>
  <si>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</si>
  <si>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</si>
  <si>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</si>
  <si>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</si>
  <si>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</si>
  <si>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</si>
  <si>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</si>
  <si>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</si>
  <si>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</si>
  <si>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</si>
  <si>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</si>
  <si>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</si>
  <si>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</si>
  <si>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</si>
  <si>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</si>
  <si>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</si>
  <si>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</si>
  <si>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</si>
  <si>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</si>
  <si>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</si>
  <si>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</si>
  <si>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</si>
  <si>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</si>
  <si>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</si>
  <si>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</si>
  <si>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</si>
  <si>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</si>
  <si>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</si>
  <si>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</si>
  <si>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</si>
  <si>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</si>
  <si>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</si>
  <si>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</si>
  <si>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</si>
  <si>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</si>
  <si>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</si>
  <si>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</si>
  <si>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</si>
  <si>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</si>
  <si>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</si>
  <si>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</si>
  <si>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</si>
  <si>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</si>
  <si>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</si>
  <si>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</si>
  <si>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</si>
  <si>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</si>
  <si>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</si>
  <si>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</si>
  <si>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</si>
  <si>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</si>
  <si>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</si>
  <si>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</si>
  <si>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</si>
  <si>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</si>
  <si>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</si>
  <si>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</si>
  <si>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</si>
  <si>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</si>
  <si>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</si>
  <si>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</si>
  <si>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</si>
  <si>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</si>
  <si>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</si>
  <si>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</si>
  <si>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</si>
  <si>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</si>
  <si>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</si>
  <si>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</si>
  <si>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</si>
  <si>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</si>
  <si>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</si>
  <si>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</si>
  <si>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</si>
  <si>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</si>
  <si>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</si>
  <si>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</si>
  <si>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</si>
  <si>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</si>
  <si>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</si>
  <si>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</si>
  <si>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</si>
  <si>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</si>
  <si>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</si>
  <si>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</si>
  <si>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</si>
  <si>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</si>
  <si>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</si>
  <si>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</si>
  <si>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</si>
  <si>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</si>
  <si>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</si>
  <si>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</si>
  <si>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</si>
  <si>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</si>
  <si>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</si>
  <si>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</si>
  <si>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</si>
  <si>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</si>
  <si>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</si>
  <si>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</si>
  <si>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</si>
  <si>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</si>
  <si>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</si>
  <si>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</si>
  <si>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</si>
  <si>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</si>
  <si>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</si>
  <si>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</si>
  <si>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</si>
  <si>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</si>
  <si>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</si>
  <si>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</si>
  <si>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</si>
  <si>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</si>
  <si>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</si>
  <si>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</si>
  <si>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</si>
  <si>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</si>
  <si>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</si>
  <si>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</si>
  <si>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</si>
  <si>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</si>
  <si>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</si>
  <si>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</si>
  <si>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</si>
  <si>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</si>
  <si>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</si>
  <si>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</si>
  <si>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</si>
  <si>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</si>
  <si>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</si>
  <si>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</si>
  <si>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</si>
  <si>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</si>
  <si>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</si>
  <si>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</si>
  <si>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</si>
  <si>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</si>
  <si>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</si>
  <si>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</si>
  <si>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</si>
  <si>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</si>
  <si>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</si>
  <si>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</si>
  <si>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</si>
  <si>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</si>
  <si>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</si>
  <si>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</si>
  <si>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</si>
  <si>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</si>
  <si>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</si>
  <si>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</si>
  <si>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</si>
  <si>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</si>
  <si>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</si>
  <si>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</si>
  <si>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</si>
  <si>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</si>
  <si>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</si>
  <si>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</si>
  <si>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</si>
  <si>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</si>
  <si>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</si>
  <si>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</si>
  <si>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</si>
  <si>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</si>
  <si>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</si>
  <si>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</si>
  <si>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</si>
  <si>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</si>
  <si>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</si>
  <si>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</si>
  <si>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</si>
  <si>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</si>
  <si>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</si>
  <si>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</si>
  <si>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</si>
  <si>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</si>
  <si>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</si>
  <si>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</si>
  <si>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</si>
  <si>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</si>
  <si>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</si>
  <si>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</si>
  <si>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</si>
  <si>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</si>
  <si>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</si>
  <si>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</si>
  <si>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</si>
  <si>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</si>
  <si>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</si>
  <si>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</si>
  <si>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</si>
  <si>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</si>
  <si>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</si>
  <si>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</si>
  <si>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</si>
  <si>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</si>
  <si>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</si>
  <si>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</si>
  <si>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</si>
  <si>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</si>
  <si>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</si>
  <si>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</si>
  <si>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</si>
  <si>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</si>
  <si>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</si>
  <si>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</si>
  <si>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</si>
  <si>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</si>
  <si>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</si>
  <si>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</si>
  <si>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</si>
  <si>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</si>
  <si>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</si>
  <si>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</si>
  <si>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</si>
  <si>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</si>
  <si>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</si>
  <si>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</si>
  <si>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</si>
  <si>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</si>
  <si>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</si>
  <si>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</si>
  <si>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</si>
  <si>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</si>
  <si>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</si>
  <si>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</si>
  <si>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</si>
  <si>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</si>
  <si>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</si>
  <si>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</si>
  <si>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</si>
  <si>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</si>
  <si>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</si>
  <si>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</si>
  <si>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</si>
  <si>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</si>
  <si>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</si>
  <si>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</si>
  <si>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</si>
  <si>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</si>
  <si>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</si>
  <si>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</si>
  <si>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</si>
  <si>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</si>
  <si>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</si>
  <si>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</si>
  <si>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</si>
  <si>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</si>
  <si>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</si>
  <si>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</si>
  <si>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</si>
  <si>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</si>
  <si>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</si>
  <si>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</si>
  <si>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</si>
  <si>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</si>
  <si>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</si>
  <si>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</si>
  <si>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</si>
  <si>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</si>
  <si>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</si>
  <si>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</si>
  <si>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</si>
  <si>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</si>
  <si>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</si>
  <si>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</si>
  <si>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</si>
  <si>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</si>
  <si>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</si>
  <si>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</si>
  <si>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</si>
  <si>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</si>
  <si>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</si>
  <si>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</si>
  <si>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</si>
  <si>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</si>
  <si>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</si>
  <si>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</si>
  <si>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</si>
  <si>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</si>
  <si>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</si>
  <si>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</si>
  <si>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</si>
  <si>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</si>
  <si>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</si>
  <si>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</si>
  <si>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</si>
  <si>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</si>
  <si>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</si>
  <si>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</si>
  <si>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</si>
  <si>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</si>
  <si>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</si>
  <si>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</si>
  <si>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</si>
  <si>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</si>
  <si>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</si>
  <si>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</si>
  <si>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</si>
  <si>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</si>
  <si>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</si>
  <si>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</si>
  <si>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</si>
  <si>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</si>
  <si>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</si>
  <si>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</si>
  <si>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</si>
  <si>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</si>
  <si>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</si>
  <si>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</si>
  <si>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</si>
  <si>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</si>
  <si>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</si>
  <si>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</si>
  <si>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</si>
  <si>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</si>
  <si>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</si>
  <si>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</si>
  <si>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</si>
  <si>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</si>
  <si>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</si>
  <si>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</si>
  <si>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</si>
  <si>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</si>
  <si>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</si>
  <si>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</si>
  <si>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</si>
  <si>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</si>
  <si>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</si>
  <si>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</si>
  <si>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</si>
  <si>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</si>
  <si>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</si>
  <si>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</si>
  <si>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</si>
  <si>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</si>
  <si>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</si>
  <si>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</si>
  <si>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</si>
  <si>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</si>
  <si>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</si>
  <si>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</si>
  <si>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</si>
  <si>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</si>
  <si>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</si>
  <si>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</si>
  <si>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</si>
  <si>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</si>
  <si>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</si>
  <si>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</si>
  <si>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</si>
  <si>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</si>
  <si>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</si>
  <si>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</si>
  <si>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</si>
  <si>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</si>
  <si>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</si>
  <si>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</si>
  <si>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</si>
  <si>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</si>
  <si>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</si>
  <si>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</si>
  <si>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</si>
  <si>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</si>
  <si>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</si>
  <si>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</si>
  <si>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</si>
  <si>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</si>
  <si>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</si>
  <si>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</si>
  <si>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</si>
  <si>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</si>
  <si>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</si>
  <si>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</si>
  <si>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</si>
  <si>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</si>
  <si>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</si>
  <si>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</si>
  <si>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</si>
  <si>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</si>
  <si>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</si>
  <si>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</si>
  <si>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</si>
  <si>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</si>
  <si>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</si>
  <si>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</si>
  <si>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</si>
  <si>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</si>
  <si>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</si>
  <si>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</si>
  <si>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</si>
  <si>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</si>
  <si>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</si>
  <si>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</si>
  <si>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</si>
  <si>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</si>
  <si>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</si>
  <si>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</si>
  <si>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</si>
  <si>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</si>
  <si>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</si>
  <si>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</si>
  <si>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</si>
  <si>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</si>
  <si>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</si>
  <si>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</si>
  <si>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</si>
  <si>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</si>
  <si>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</si>
  <si>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</si>
  <si>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</si>
  <si>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</si>
  <si>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</si>
  <si>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</si>
  <si>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</si>
  <si>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</si>
  <si>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</si>
  <si>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</si>
  <si>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</si>
  <si>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</si>
  <si>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</si>
  <si>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</si>
  <si>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</si>
  <si>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</si>
  <si>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</si>
  <si>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</si>
  <si>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</si>
  <si>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</si>
  <si>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</si>
  <si>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</si>
  <si>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</si>
  <si>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</si>
  <si>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</si>
  <si>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</si>
  <si>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</si>
  <si>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</si>
  <si>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</si>
  <si>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</si>
  <si>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</si>
  <si>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</si>
  <si>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</si>
  <si>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</si>
  <si>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</si>
  <si>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</si>
  <si>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</si>
  <si>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</si>
  <si>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</si>
  <si>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</si>
  <si>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</si>
  <si>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</si>
  <si>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</si>
  <si>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</si>
  <si>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</si>
  <si>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</si>
  <si>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</si>
  <si>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</si>
  <si>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</si>
  <si>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</si>
  <si>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</si>
  <si>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</si>
  <si>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</si>
  <si>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</si>
  <si>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</si>
  <si>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</si>
  <si>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</si>
  <si>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</si>
  <si>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</si>
  <si>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</si>
  <si>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</si>
  <si>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</si>
  <si>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</si>
  <si>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</si>
  <si>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</si>
  <si>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</si>
  <si>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</si>
  <si>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</si>
  <si>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</si>
  <si>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</si>
  <si>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</si>
  <si>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</si>
  <si>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</si>
  <si>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</si>
  <si>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</si>
  <si>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</si>
  <si>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</si>
  <si>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</si>
  <si>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</si>
  <si>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</si>
  <si>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</si>
  <si>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</si>
  <si>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</si>
  <si>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</si>
  <si>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</si>
  <si>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</si>
  <si>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</si>
  <si>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</si>
  <si>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</si>
  <si>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</si>
  <si>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</si>
  <si>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</si>
  <si>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</si>
  <si>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</si>
  <si>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</si>
  <si>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</si>
  <si>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</si>
  <si>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</si>
  <si>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</si>
  <si>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</si>
  <si>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</si>
  <si>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</si>
  <si>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</si>
  <si>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</si>
  <si>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</si>
  <si>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</si>
  <si>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</si>
  <si>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</si>
  <si>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</si>
  <si>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</si>
  <si>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</si>
  <si>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</si>
  <si>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</si>
  <si>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</si>
  <si>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</si>
  <si>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</si>
  <si>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</si>
  <si>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</si>
  <si>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</si>
  <si>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</si>
  <si>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</si>
  <si>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</si>
  <si>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</si>
  <si>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</si>
  <si>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</si>
  <si>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</si>
  <si>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</si>
  <si>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</si>
  <si>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</si>
  <si>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</si>
  <si>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</si>
  <si>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</si>
  <si>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</si>
  <si>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</si>
  <si>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</si>
  <si>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</si>
  <si>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</si>
  <si>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</si>
  <si>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</si>
  <si>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</si>
  <si>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</si>
  <si>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</si>
  <si>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</si>
  <si>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</si>
  <si>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</si>
  <si>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</si>
  <si>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</si>
  <si>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</si>
  <si>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</si>
  <si>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</si>
  <si>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</si>
  <si>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</si>
  <si>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</si>
  <si>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</si>
  <si>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</si>
  <si>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</si>
  <si>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</si>
  <si>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</si>
  <si>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</si>
  <si>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</si>
  <si>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</si>
  <si>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</si>
  <si>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</si>
  <si>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</si>
  <si>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</si>
  <si>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</si>
  <si>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</si>
  <si>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</si>
  <si>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</si>
  <si>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</si>
  <si>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</si>
  <si>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</si>
  <si>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</si>
  <si>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</si>
  <si>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</si>
  <si>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</si>
  <si>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</si>
  <si>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</si>
  <si>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</si>
  <si>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</si>
  <si>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</si>
  <si>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</si>
  <si>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</si>
  <si>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</si>
  <si>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</si>
  <si>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</si>
  <si>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</si>
  <si>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</si>
  <si>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</si>
  <si>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</si>
  <si>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</si>
  <si>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</si>
  <si>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</si>
  <si>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</si>
  <si>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</si>
  <si>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</si>
  <si>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</si>
  <si>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</si>
  <si>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</si>
  <si>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</si>
  <si>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</si>
  <si>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</si>
  <si>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</si>
  <si>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</si>
  <si>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</si>
  <si>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</si>
  <si>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</si>
  <si>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</si>
  <si>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</si>
  <si>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</si>
  <si>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</si>
  <si>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</si>
  <si>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</si>
  <si>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</si>
  <si>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</si>
  <si>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</si>
  <si>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</si>
  <si>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</si>
  <si>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</si>
  <si>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</si>
  <si>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</si>
  <si>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</si>
  <si>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</si>
  <si>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</si>
  <si>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</si>
  <si>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</si>
  <si>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</si>
  <si>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</si>
  <si>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</si>
  <si>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</si>
  <si>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</si>
  <si>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</si>
  <si>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</si>
  <si>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</si>
  <si>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</si>
  <si>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</si>
  <si>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</si>
  <si>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</si>
  <si>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</si>
  <si>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</si>
  <si>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</si>
  <si>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</si>
  <si>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</si>
  <si>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</si>
  <si>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</si>
  <si>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</si>
  <si>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</si>
  <si>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</si>
  <si>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</si>
  <si>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</si>
  <si>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</si>
  <si>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</si>
  <si>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</si>
  <si>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</si>
  <si>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</si>
  <si>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</si>
  <si>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</si>
  <si>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</si>
  <si>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</si>
  <si>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</si>
  <si>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</si>
  <si>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</si>
  <si>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</si>
  <si>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</si>
  <si>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</si>
  <si>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</si>
  <si>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</si>
  <si>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</si>
  <si>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</si>
  <si>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</si>
  <si>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</si>
  <si>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</si>
  <si>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</si>
  <si>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</si>
  <si>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</si>
  <si>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</si>
  <si>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</si>
  <si>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</si>
  <si>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</si>
  <si>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</si>
  <si>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</si>
  <si>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</si>
  <si>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</si>
  <si>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</si>
  <si>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</si>
  <si>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</si>
  <si>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</si>
  <si>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</si>
  <si>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</si>
  <si>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</si>
  <si>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</si>
  <si>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</si>
  <si>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</si>
  <si>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</si>
  <si>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</si>
  <si>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</si>
  <si>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</si>
  <si>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</si>
  <si>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</si>
  <si>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</si>
  <si>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</si>
  <si>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</si>
  <si>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</si>
  <si>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</si>
  <si>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</si>
  <si>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</si>
  <si>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</si>
  <si>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</si>
  <si>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</si>
  <si>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</si>
  <si>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</si>
  <si>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</si>
  <si>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</si>
  <si>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</si>
  <si>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</si>
  <si>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</si>
  <si>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</si>
  <si>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</si>
  <si>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</si>
  <si>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</si>
  <si>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</si>
  <si>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</si>
  <si>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</si>
  <si>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</si>
  <si>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</si>
  <si>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</si>
  <si>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</si>
  <si>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</si>
  <si>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</si>
  <si>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</si>
  <si>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</si>
  <si>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</si>
  <si>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</si>
  <si>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</si>
  <si>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</si>
  <si>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</si>
  <si>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</si>
  <si>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</si>
  <si>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</si>
  <si>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</si>
  <si>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</si>
  <si>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</si>
  <si>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</si>
  <si>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</si>
  <si>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</si>
  <si>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</si>
  <si>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</si>
  <si>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</si>
  <si>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</si>
  <si>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</si>
  <si>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</si>
  <si>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</si>
  <si>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</si>
  <si>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</si>
  <si>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</si>
  <si>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</si>
  <si>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</si>
  <si>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</si>
  <si>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</si>
  <si>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</si>
  <si>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</si>
  <si>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</si>
  <si>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</si>
  <si>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</si>
  <si>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</si>
  <si>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</si>
  <si>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</si>
  <si>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</si>
  <si>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</si>
  <si>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</si>
  <si>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</si>
  <si>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</si>
  <si>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</si>
  <si>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</si>
  <si>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</si>
  <si>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</si>
  <si>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</si>
  <si>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</si>
  <si>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</si>
  <si>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</si>
  <si>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</si>
  <si>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</si>
  <si>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</si>
  <si>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</si>
  <si>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</si>
  <si>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</si>
  <si>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</si>
  <si>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</si>
  <si>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</si>
  <si>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</si>
  <si>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</si>
  <si>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</si>
  <si>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</si>
  <si>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</si>
  <si>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</si>
  <si>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</si>
  <si>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</si>
  <si>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</si>
  <si>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</si>
  <si>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</si>
  <si>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</si>
  <si>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</si>
  <si>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</si>
  <si>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</si>
  <si>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</si>
  <si>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</si>
  <si>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</si>
  <si>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</si>
  <si>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</si>
  <si>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</si>
  <si>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</si>
  <si>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</si>
  <si>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</si>
  <si>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</si>
  <si>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</si>
  <si>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</si>
  <si>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</si>
  <si>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</si>
  <si>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</si>
  <si>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</si>
  <si>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</si>
  <si>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</si>
  <si>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</si>
  <si>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</si>
  <si>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</si>
  <si>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</si>
  <si>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</si>
  <si>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</si>
  <si>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</si>
  <si>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</si>
  <si>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</si>
  <si>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</si>
  <si>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</si>
  <si>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</si>
  <si>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</si>
  <si>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</si>
  <si>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</si>
  <si>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</si>
  <si>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</si>
  <si>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</si>
  <si>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</si>
  <si>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</si>
  <si>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</si>
  <si>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</si>
  <si>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</si>
  <si>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</si>
  <si>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</si>
  <si>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</si>
  <si>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</si>
  <si>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</si>
  <si>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</si>
  <si>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</si>
  <si>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</si>
  <si>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</si>
  <si>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</si>
  <si>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</si>
  <si>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</si>
  <si>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</si>
  <si>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</si>
  <si>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</si>
  <si>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</si>
  <si>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</si>
  <si>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</si>
  <si>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</si>
  <si>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</si>
  <si>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</si>
  <si>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</si>
  <si>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</si>
  <si>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</si>
  <si>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</si>
  <si>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</si>
  <si>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</si>
  <si>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</si>
  <si>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</si>
  <si>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</si>
  <si>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</si>
  <si>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</si>
  <si>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</si>
  <si>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</si>
  <si>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</si>
  <si>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</si>
  <si>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</si>
  <si>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</si>
  <si>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</si>
  <si>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</si>
  <si>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</si>
  <si>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</si>
  <si>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</si>
  <si>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</si>
  <si>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</si>
  <si>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</si>
  <si>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</si>
  <si>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</si>
  <si>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</si>
  <si>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</si>
  <si>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</si>
  <si>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</si>
  <si>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</si>
  <si>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</si>
  <si>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</si>
  <si>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</si>
  <si>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</si>
  <si>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</si>
  <si>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</si>
  <si>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</si>
  <si>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</si>
  <si>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</si>
  <si>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</si>
  <si>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</si>
  <si>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</si>
  <si>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</si>
  <si>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</si>
  <si>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</si>
  <si>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</si>
  <si>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</si>
  <si>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</si>
  <si>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</si>
  <si>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</si>
  <si>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</si>
  <si>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</si>
  <si>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</si>
  <si>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</si>
  <si>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</si>
  <si>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</si>
  <si>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</si>
  <si>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</si>
  <si>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</si>
  <si>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</si>
  <si>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</si>
  <si>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</si>
  <si>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</si>
  <si>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</si>
  <si>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</si>
  <si>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</si>
  <si>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</si>
  <si>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</si>
  <si>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</si>
  <si>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</si>
  <si>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</si>
  <si>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</si>
  <si>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</si>
  <si>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</si>
  <si>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</si>
  <si>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</si>
  <si>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</si>
  <si>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</si>
  <si>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</si>
  <si>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</si>
  <si>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</si>
  <si>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</si>
  <si>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</si>
  <si>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</si>
  <si>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</si>
  <si>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</si>
  <si>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</si>
  <si>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</si>
  <si>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</si>
  <si>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</si>
  <si>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</si>
  <si>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</si>
  <si>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</si>
  <si>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</si>
  <si>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</si>
  <si>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</si>
  <si>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</si>
  <si>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</si>
  <si>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</si>
  <si>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</si>
  <si>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</si>
  <si>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</si>
  <si>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</si>
  <si>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</si>
  <si>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</si>
  <si>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</si>
  <si>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</si>
  <si>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</si>
  <si>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</si>
  <si>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</si>
  <si>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</si>
  <si>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</si>
  <si>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</si>
  <si>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</si>
  <si>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</si>
  <si>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</si>
  <si>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</si>
  <si>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</si>
  <si>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</si>
  <si>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</si>
  <si>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</si>
  <si>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</si>
  <si>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</si>
  <si>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</si>
  <si>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</si>
  <si>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</si>
  <si>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</si>
  <si>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</si>
  <si>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</si>
  <si>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</si>
  <si>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</si>
  <si>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</si>
  <si>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</si>
  <si>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</si>
  <si>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</si>
  <si>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</si>
  <si>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</si>
  <si>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</si>
  <si>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</si>
  <si>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</si>
  <si>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</si>
  <si>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</si>
  <si>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</si>
  <si>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</si>
  <si>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</si>
  <si>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</si>
  <si>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</si>
  <si>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</si>
  <si>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</si>
  <si>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</si>
  <si>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</si>
  <si>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</si>
  <si>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</si>
  <si>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</si>
  <si>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</si>
  <si>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</si>
  <si>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</si>
  <si>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</si>
  <si>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</si>
  <si>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</si>
  <si>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</si>
  <si>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</si>
  <si>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</si>
  <si>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</si>
  <si>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</si>
  <si>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</si>
  <si>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</si>
  <si>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</si>
  <si>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</si>
  <si>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</si>
  <si>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</si>
  <si>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</si>
  <si>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</si>
  <si>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</si>
  <si>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</si>
  <si>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</si>
  <si>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</si>
  <si>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</si>
  <si>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</si>
  <si>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</si>
  <si>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</si>
  <si>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</si>
  <si>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</si>
  <si>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</si>
  <si>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</si>
  <si>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</si>
  <si>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</si>
  <si>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</si>
  <si>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</si>
  <si>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</si>
  <si>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</si>
  <si>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</si>
  <si>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</si>
  <si>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</si>
  <si>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</si>
  <si>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</si>
  <si>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</si>
  <si>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</si>
  <si>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</si>
  <si>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</si>
  <si>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</si>
  <si>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</si>
  <si>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</si>
  <si>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</si>
  <si>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</si>
  <si>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</si>
  <si>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</si>
  <si>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</si>
  <si>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</si>
  <si>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</si>
  <si>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</si>
  <si>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</si>
  <si>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</si>
  <si>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</si>
  <si>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</si>
  <si>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</si>
  <si>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</si>
  <si>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</si>
  <si>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</si>
  <si>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</si>
  <si>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</si>
  <si>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</si>
  <si>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</si>
  <si>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</si>
  <si>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</si>
  <si>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</si>
  <si>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</si>
  <si>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</si>
  <si>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</si>
  <si>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</si>
  <si>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</si>
  <si>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</si>
  <si>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</si>
  <si>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</si>
  <si>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</si>
  <si>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</si>
  <si>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</si>
  <si>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</si>
  <si>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</si>
  <si>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</si>
  <si>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</si>
  <si>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</si>
  <si>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</si>
  <si>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</si>
  <si>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</si>
  <si>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</si>
  <si>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</si>
  <si>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</si>
  <si>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</si>
  <si>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</si>
  <si>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</si>
  <si>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</si>
  <si>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</si>
  <si>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</si>
  <si>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</si>
  <si>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</si>
  <si>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</si>
  <si>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</si>
  <si>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</si>
  <si>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</si>
  <si>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</si>
  <si>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</si>
  <si>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</si>
  <si>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</si>
  <si>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</si>
  <si>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</si>
  <si>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</si>
  <si>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</si>
  <si>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</si>
  <si>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</si>
  <si>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</si>
  <si>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</si>
  <si>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</si>
  <si>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</si>
  <si>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</si>
  <si>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</si>
  <si>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</si>
  <si>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</si>
  <si>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</si>
  <si>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</si>
  <si>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</si>
  <si>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</si>
  <si>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</si>
  <si>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</si>
  <si>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</si>
  <si>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</si>
  <si>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</si>
  <si>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</si>
  <si>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</si>
  <si>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</si>
  <si>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</si>
  <si>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</si>
  <si>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</si>
  <si>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</si>
  <si>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</si>
  <si>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</si>
  <si>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</si>
  <si>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</si>
  <si>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</si>
  <si>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</si>
  <si>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</si>
  <si>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</si>
  <si>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</si>
  <si>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</si>
  <si>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</si>
  <si>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</si>
  <si>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</si>
  <si>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</si>
  <si>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</si>
  <si>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</si>
  <si>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</si>
  <si>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</si>
  <si>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</si>
  <si>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</si>
  <si>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</si>
  <si>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</si>
  <si>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</si>
  <si>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</si>
  <si>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</si>
  <si>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</si>
  <si>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</si>
  <si>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</si>
  <si>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</si>
  <si>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</si>
  <si>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</si>
  <si>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</si>
  <si>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</si>
  <si>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</si>
  <si>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</si>
  <si>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</si>
  <si>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</si>
  <si>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</si>
  <si>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</si>
  <si>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</si>
  <si>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</si>
  <si>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</si>
  <si>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</si>
  <si>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</si>
  <si>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</si>
  <si>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</si>
  <si>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</si>
  <si>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</si>
  <si>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</si>
  <si>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</si>
  <si>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</si>
  <si>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</si>
  <si>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</si>
  <si>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</si>
  <si>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</si>
  <si>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</si>
  <si>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</si>
  <si>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</si>
  <si>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</si>
  <si>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</si>
  <si>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</si>
  <si>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</si>
  <si>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</si>
  <si>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</si>
  <si>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</si>
  <si>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</si>
  <si>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</si>
  <si>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</si>
  <si>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</si>
  <si>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</si>
  <si>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</si>
  <si>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</si>
  <si>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</si>
  <si>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</si>
  <si>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</si>
  <si>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</si>
  <si>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</si>
  <si>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</si>
  <si>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</si>
  <si>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</si>
  <si>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</si>
  <si>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</si>
  <si>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</si>
  <si>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</si>
  <si>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</si>
  <si>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</si>
  <si>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</si>
  <si>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</si>
  <si>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</si>
  <si>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</si>
  <si>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</si>
  <si>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</si>
  <si>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</si>
  <si>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</si>
  <si>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</si>
  <si>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</si>
  <si>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</si>
  <si>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</si>
  <si>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</si>
  <si>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</si>
  <si>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</si>
  <si>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</si>
  <si>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</si>
  <si>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</si>
  <si>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</si>
  <si>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</si>
  <si>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</si>
  <si>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</si>
  <si>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</si>
  <si>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</si>
  <si>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</si>
  <si>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</si>
  <si>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</si>
  <si>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</si>
  <si>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</si>
  <si>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</si>
  <si>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</si>
  <si>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</si>
  <si>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</si>
  <si>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</si>
  <si>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</si>
  <si>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</si>
  <si>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</si>
  <si>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</si>
  <si>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</si>
  <si>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</si>
  <si>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</si>
  <si>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</si>
  <si>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</si>
  <si>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</si>
  <si>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</si>
  <si>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</si>
  <si>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</si>
  <si>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</si>
  <si>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</si>
  <si>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</si>
  <si>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</si>
  <si>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</si>
  <si>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</si>
  <si>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</si>
  <si>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</si>
  <si>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</si>
  <si>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</si>
  <si>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</si>
  <si>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</si>
  <si>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</si>
  <si>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</si>
  <si>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</si>
  <si>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</si>
  <si>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</si>
  <si>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</si>
  <si>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</si>
  <si>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</si>
  <si>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</si>
  <si>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</si>
  <si>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</si>
  <si>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</si>
  <si>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</si>
  <si>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</si>
  <si>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</si>
  <si>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</si>
  <si>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</si>
  <si>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</si>
  <si>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</si>
  <si>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</si>
  <si>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</si>
  <si>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</si>
  <si>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</si>
  <si>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</si>
  <si>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</si>
  <si>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</si>
  <si>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</si>
  <si>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</si>
  <si>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</si>
  <si>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</si>
  <si>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</si>
  <si>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</si>
  <si>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</si>
  <si>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</si>
  <si>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</si>
  <si>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</si>
  <si>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</si>
  <si>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</si>
  <si>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</si>
  <si>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</si>
  <si>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</si>
  <si>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</si>
  <si>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</si>
  <si>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</si>
  <si>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</si>
  <si>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</si>
  <si>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</si>
  <si>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</si>
  <si>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</si>
  <si>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</si>
  <si>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</si>
  <si>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</si>
  <si>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</si>
  <si>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</si>
  <si>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</si>
  <si>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</si>
  <si>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</si>
  <si>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</si>
  <si>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</si>
  <si>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</si>
  <si>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</si>
  <si>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</si>
  <si>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</si>
  <si>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</si>
  <si>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</si>
  <si>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</si>
  <si>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</si>
  <si>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</si>
  <si>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</si>
  <si>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</si>
  <si>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</si>
  <si>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</si>
  <si>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</si>
  <si>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</si>
  <si>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</si>
  <si>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</si>
  <si>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</si>
  <si>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</si>
  <si>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</si>
  <si>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</si>
  <si>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</si>
  <si>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</si>
  <si>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</si>
  <si>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</si>
  <si>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</si>
  <si>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</si>
  <si>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</si>
  <si>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</si>
  <si>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</si>
  <si>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</si>
  <si>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</si>
  <si>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</si>
  <si>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</si>
  <si>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</si>
  <si>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</si>
  <si>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</si>
  <si>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</si>
  <si>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</si>
  <si>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</si>
  <si>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</si>
  <si>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</si>
  <si>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</si>
  <si>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</si>
  <si>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</si>
  <si>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</si>
  <si>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</si>
  <si>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</si>
  <si>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</si>
  <si>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</si>
  <si>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</si>
  <si>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</si>
  <si>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</si>
  <si>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</si>
  <si>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</si>
  <si>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</si>
  <si>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</si>
  <si>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</si>
  <si>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</si>
  <si>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</si>
  <si>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</si>
  <si>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</si>
  <si>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</si>
  <si>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</si>
  <si>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</si>
  <si>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</si>
  <si>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</si>
  <si>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</si>
  <si>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</si>
  <si>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</si>
  <si>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</si>
  <si>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</si>
  <si>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</si>
  <si>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</si>
  <si>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</si>
  <si>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</si>
  <si>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</si>
  <si>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</si>
  <si>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</si>
  <si>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</si>
  <si>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</si>
  <si>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</si>
  <si>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</si>
  <si>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</si>
  <si>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</si>
  <si>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</si>
  <si>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</si>
  <si>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</si>
  <si>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</si>
  <si>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</si>
  <si>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</si>
  <si>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</si>
  <si>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</si>
  <si>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</si>
  <si>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</si>
  <si>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</si>
  <si>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</si>
  <si>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</si>
  <si>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</si>
  <si>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</si>
  <si>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</si>
  <si>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</si>
  <si>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</si>
  <si>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</si>
  <si>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</si>
  <si>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</si>
  <si>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</si>
  <si>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</si>
  <si>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</si>
  <si>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</si>
  <si>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</si>
  <si>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</si>
  <si>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</si>
  <si>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</si>
  <si>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</si>
  <si>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</si>
  <si>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</si>
  <si>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</si>
  <si>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</si>
  <si>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</si>
  <si>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</si>
  <si>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</si>
  <si>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</si>
  <si>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</si>
  <si>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</si>
  <si>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</si>
  <si>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</si>
  <si>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</si>
  <si>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</si>
  <si>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</si>
  <si>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</si>
  <si>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</si>
  <si>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</si>
  <si>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</si>
  <si>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</si>
  <si>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</si>
  <si>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</si>
  <si>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</si>
  <si>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</si>
  <si>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</si>
  <si>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</si>
  <si>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</si>
  <si>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</si>
  <si>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</si>
  <si>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</si>
  <si>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</si>
  <si>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</si>
  <si>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</si>
  <si>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</si>
  <si>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</si>
  <si>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</si>
  <si>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</si>
  <si>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</si>
  <si>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</si>
  <si>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</si>
  <si>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</si>
  <si>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</si>
  <si>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</si>
  <si>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</si>
  <si>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</si>
  <si>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</si>
  <si>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</si>
  <si>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</si>
  <si>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</si>
  <si>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</si>
  <si>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</si>
  <si>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</si>
  <si>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</si>
  <si>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</si>
  <si>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</si>
  <si>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</si>
  <si>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</si>
  <si>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</si>
  <si>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</si>
  <si>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</si>
  <si>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</si>
  <si>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</si>
  <si>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</si>
  <si>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</si>
  <si>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</si>
  <si>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</si>
  <si>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</si>
  <si>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</si>
  <si>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</si>
  <si>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</si>
  <si>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</si>
  <si>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</si>
  <si>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</si>
  <si>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</si>
  <si>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</si>
  <si>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</si>
  <si>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</si>
  <si>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</si>
  <si>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</si>
  <si>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</si>
  <si>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</si>
  <si>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</si>
  <si>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</si>
  <si>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</si>
  <si>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</si>
  <si>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</si>
  <si>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</si>
  <si>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</si>
  <si>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</si>
  <si>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</si>
  <si>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</si>
  <si>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</si>
  <si>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</si>
  <si>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</si>
  <si>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</si>
  <si>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</si>
  <si>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</si>
  <si>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</si>
  <si>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</si>
  <si>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</si>
  <si>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</si>
  <si>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</si>
  <si>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</si>
  <si>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</si>
  <si>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</si>
  <si>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</si>
  <si>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</si>
  <si>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</si>
  <si>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</si>
  <si>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</si>
  <si>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</si>
  <si>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</si>
  <si>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</si>
  <si>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</si>
  <si>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</si>
  <si>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</si>
  <si>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</si>
  <si>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</si>
  <si>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</si>
  <si>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</si>
  <si>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</si>
  <si>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</si>
  <si>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</si>
  <si>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</si>
  <si>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</si>
  <si>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</si>
  <si>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</si>
  <si>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</si>
  <si>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</si>
  <si>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</si>
  <si>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</si>
  <si>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</si>
  <si>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</si>
  <si>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</si>
  <si>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</si>
  <si>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</si>
  <si>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</si>
  <si>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</si>
  <si>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</si>
  <si>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</si>
  <si>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</si>
  <si>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</si>
  <si>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</si>
  <si>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</si>
  <si>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</si>
  <si>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</si>
  <si>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</si>
  <si>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</si>
  <si>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</si>
  <si>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</si>
  <si>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</si>
  <si>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</si>
  <si>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</si>
  <si>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</si>
  <si>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</si>
  <si>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</si>
  <si>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</si>
  <si>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</si>
  <si>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</si>
  <si>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</si>
  <si>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</si>
  <si>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</si>
  <si>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</si>
  <si>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</si>
  <si>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</si>
  <si>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</si>
  <si>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</si>
  <si>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</si>
  <si>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</si>
  <si>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</si>
  <si>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</si>
  <si>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</si>
  <si>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</si>
  <si>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</si>
  <si>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</si>
  <si>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</si>
  <si>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</si>
  <si>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</si>
  <si>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</si>
  <si>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</si>
  <si>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</si>
  <si>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</si>
  <si>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</si>
  <si>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</si>
  <si>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</si>
  <si>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</si>
  <si>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</si>
  <si>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</si>
  <si>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</si>
  <si>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</si>
  <si>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</si>
  <si>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</si>
  <si>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</si>
  <si>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</si>
  <si>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</si>
  <si>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</si>
  <si>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</si>
  <si>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</si>
  <si>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</si>
  <si>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</si>
  <si>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</si>
  <si>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</si>
  <si>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</si>
  <si>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</si>
  <si>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</si>
  <si>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</si>
  <si>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</si>
  <si>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</si>
  <si>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</si>
  <si>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</si>
  <si>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</si>
  <si>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</si>
  <si>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</si>
  <si>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</si>
  <si>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</si>
  <si>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</si>
  <si>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</si>
  <si>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</si>
  <si>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</si>
  <si>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</si>
  <si>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</si>
  <si>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</si>
  <si>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</si>
  <si>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</si>
  <si>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</si>
  <si>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</si>
  <si>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</si>
  <si>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</si>
  <si>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</si>
  <si>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</si>
  <si>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</si>
  <si>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</si>
  <si>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</si>
  <si>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</si>
  <si>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</si>
  <si>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</si>
  <si>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</si>
  <si>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</si>
  <si>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</si>
  <si>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</si>
  <si>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</si>
  <si>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</si>
  <si>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</si>
  <si>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</si>
  <si>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</si>
  <si>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</si>
  <si>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</si>
  <si>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</si>
  <si>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</si>
  <si>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</si>
  <si>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</si>
  <si>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</si>
  <si>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</si>
  <si>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</si>
  <si>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</si>
  <si>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</si>
  <si>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</si>
  <si>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</si>
  <si>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</si>
  <si>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</si>
  <si>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</si>
  <si>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</si>
  <si>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</si>
  <si>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</si>
  <si>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</si>
  <si>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</si>
  <si>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</si>
  <si>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</si>
  <si>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</si>
  <si>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</si>
  <si>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</si>
  <si>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</si>
  <si>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</si>
  <si>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</si>
  <si>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</si>
  <si>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</si>
  <si>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</si>
  <si>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</si>
  <si>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</si>
  <si>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</si>
  <si>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</si>
  <si>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</si>
  <si>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</si>
  <si>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</si>
  <si>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</si>
  <si>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</si>
  <si>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</si>
  <si>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</si>
  <si>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</si>
  <si>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</si>
  <si>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</si>
  <si>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</si>
  <si>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</si>
  <si>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</si>
  <si>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</si>
  <si>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</si>
  <si>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</si>
  <si>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</si>
  <si>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</si>
  <si>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</si>
  <si>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</si>
  <si>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</si>
  <si>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</si>
  <si>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</si>
  <si>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</si>
  <si>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</si>
  <si>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</si>
  <si>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</si>
  <si>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</si>
  <si>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</si>
  <si>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</si>
  <si>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</si>
  <si>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</si>
  <si>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</si>
  <si>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</si>
  <si>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</si>
  <si>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</si>
  <si>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</si>
  <si>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</si>
  <si>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</si>
  <si>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</si>
  <si>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</si>
  <si>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</si>
  <si>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</si>
  <si>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</si>
  <si>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</si>
  <si>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</si>
  <si>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</si>
  <si>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</si>
  <si>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</si>
  <si>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</si>
  <si>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</si>
  <si>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</si>
  <si>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</si>
  <si>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</si>
  <si>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</si>
  <si>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</si>
  <si>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</si>
  <si>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</si>
  <si>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</si>
  <si>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</si>
  <si>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</si>
  <si>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</si>
  <si>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</si>
  <si>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</si>
  <si>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</si>
  <si>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</si>
  <si>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</si>
  <si>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</si>
  <si>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</si>
  <si>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</si>
  <si>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</si>
  <si>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</si>
  <si>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</si>
  <si>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</si>
  <si>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</si>
  <si>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</si>
  <si>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</si>
  <si>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</si>
  <si>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</si>
  <si>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</si>
  <si>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</si>
  <si>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</si>
  <si>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</si>
  <si>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</si>
  <si>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</si>
  <si>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</si>
  <si>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</si>
  <si>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</si>
  <si>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</si>
  <si>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</si>
  <si>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</si>
  <si>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</si>
  <si>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</si>
  <si>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</si>
  <si>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</si>
  <si>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</si>
  <si>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</si>
  <si>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</si>
  <si>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</si>
  <si>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</si>
  <si>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</si>
  <si>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</si>
  <si>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</si>
  <si>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</si>
  <si>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</si>
  <si>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</si>
  <si>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</si>
  <si>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</si>
  <si>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</si>
  <si>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</si>
  <si>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</si>
  <si>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</si>
  <si>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</si>
  <si>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</si>
  <si>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</si>
  <si>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</si>
  <si>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</si>
  <si>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</si>
  <si>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</si>
  <si>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</si>
  <si>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</si>
  <si>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</si>
  <si>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</si>
  <si>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</si>
  <si>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</si>
  <si>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</si>
  <si>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</si>
  <si>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</si>
  <si>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</si>
  <si>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</si>
  <si>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</si>
  <si>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</si>
  <si>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</si>
  <si>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</si>
  <si>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</si>
  <si>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</si>
  <si>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</si>
  <si>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</si>
  <si>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</si>
  <si>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</si>
  <si>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</si>
  <si>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</si>
  <si>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</si>
  <si>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</si>
  <si>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</si>
  <si>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</si>
  <si>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</si>
  <si>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</si>
  <si>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</si>
  <si>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</si>
  <si>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</si>
  <si>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</si>
  <si>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</si>
  <si>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</si>
  <si>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</si>
  <si>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</si>
  <si>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</si>
  <si>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</si>
  <si>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</si>
  <si>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</si>
  <si>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</si>
  <si>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</si>
  <si>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</si>
  <si>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</si>
  <si>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</si>
  <si>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</si>
  <si>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</si>
  <si>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</si>
  <si>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</si>
  <si>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</si>
  <si>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</si>
  <si>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</si>
  <si>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</si>
  <si>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</si>
  <si>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</si>
  <si>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</si>
  <si>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</si>
  <si>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</si>
  <si>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</si>
  <si>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</si>
  <si>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</si>
  <si>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</si>
  <si>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</si>
  <si>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</si>
  <si>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</si>
  <si>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</si>
  <si>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</si>
  <si>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</si>
  <si>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</si>
  <si>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</si>
  <si>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</si>
  <si>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</si>
  <si>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</si>
  <si>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</si>
  <si>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</si>
  <si>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</si>
  <si>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</si>
  <si>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</si>
  <si>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</si>
  <si>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</si>
  <si>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</si>
  <si>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</si>
  <si>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</si>
  <si>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</si>
  <si>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</si>
  <si>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</si>
  <si>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</si>
  <si>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</si>
  <si>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</si>
  <si>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</si>
  <si>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</si>
  <si>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</si>
  <si>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</si>
  <si>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</si>
  <si>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</si>
  <si>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</si>
  <si>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</si>
  <si>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</si>
  <si>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</si>
  <si>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</si>
  <si>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</si>
  <si>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</si>
  <si>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</si>
  <si>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</si>
  <si>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</si>
  <si>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</si>
  <si>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</si>
  <si>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</si>
  <si>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</si>
  <si>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</si>
  <si>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</si>
  <si>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</si>
  <si>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</si>
  <si>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</si>
  <si>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</si>
  <si>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</si>
  <si>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</si>
  <si>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</si>
  <si>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</si>
  <si>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</si>
  <si>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</si>
  <si>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</si>
  <si>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</si>
  <si>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</si>
  <si>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</si>
  <si>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</si>
  <si>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</si>
  <si>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</si>
  <si>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</si>
  <si>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</si>
  <si>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</si>
  <si>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</si>
  <si>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</si>
  <si>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</si>
  <si>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</si>
  <si>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</si>
  <si>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</si>
  <si>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</si>
  <si>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</si>
  <si>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</si>
  <si>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</si>
  <si>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</si>
  <si>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</si>
  <si>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</si>
  <si>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</si>
  <si>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</si>
  <si>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</si>
  <si>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</si>
  <si>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</si>
  <si>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</si>
  <si>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</si>
  <si>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</si>
  <si>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</si>
  <si>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</si>
  <si>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</si>
  <si>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</si>
  <si>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</si>
  <si>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</si>
  <si>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</si>
  <si>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</si>
  <si>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</si>
  <si>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</si>
  <si>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</si>
  <si>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</si>
  <si>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</si>
  <si>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</si>
  <si>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</si>
  <si>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</si>
  <si>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</si>
  <si>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</si>
  <si>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</si>
  <si>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</si>
  <si>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</si>
  <si>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</si>
  <si>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</si>
  <si>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</si>
  <si>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</si>
  <si>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</si>
  <si>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</si>
  <si>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</si>
  <si>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</si>
  <si>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</si>
  <si>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</si>
  <si>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</si>
  <si>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</si>
  <si>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</si>
  <si>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</si>
  <si>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</si>
  <si>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</si>
  <si>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</si>
  <si>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</si>
  <si>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</si>
  <si>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</si>
  <si>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</si>
  <si>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</si>
  <si>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</si>
  <si>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</si>
  <si>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</si>
  <si>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</si>
  <si>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</si>
  <si>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</si>
  <si>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</si>
  <si>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</si>
  <si>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</si>
  <si>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</si>
  <si>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</si>
  <si>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</si>
  <si>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</si>
  <si>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</si>
  <si>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</si>
  <si>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</si>
  <si>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</si>
  <si>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</si>
  <si>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</si>
  <si>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</si>
  <si>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</si>
  <si>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</si>
  <si>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</si>
  <si>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</si>
  <si>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</si>
  <si>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</si>
  <si>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</si>
  <si>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</si>
  <si>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</si>
  <si>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</si>
  <si>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</si>
  <si>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</si>
  <si>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</si>
  <si>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</si>
  <si>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</si>
  <si>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</si>
  <si>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</si>
  <si>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</si>
  <si>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</si>
  <si>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</si>
  <si>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</si>
  <si>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</si>
  <si>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</si>
  <si>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</si>
  <si>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</si>
  <si>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</si>
  <si>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</si>
  <si>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</si>
  <si>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</si>
  <si>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</si>
  <si>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</si>
  <si>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</si>
  <si>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</si>
  <si>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</si>
  <si>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</si>
  <si>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</si>
  <si>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</si>
  <si>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</si>
  <si>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</si>
  <si>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</si>
  <si>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</si>
  <si>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</si>
  <si>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</si>
  <si>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</si>
  <si>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</si>
  <si>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</si>
  <si>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</si>
  <si>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</si>
  <si>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</si>
  <si>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</si>
  <si>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</si>
  <si>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</si>
  <si>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</si>
  <si>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</si>
  <si>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</si>
  <si>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</si>
  <si>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</si>
  <si>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</si>
  <si>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</si>
  <si>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</si>
  <si>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</si>
  <si>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</si>
  <si>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</si>
  <si>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</si>
  <si>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</si>
  <si>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</si>
  <si>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</si>
  <si>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</si>
  <si>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</si>
  <si>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</si>
  <si>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</si>
  <si>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</si>
  <si>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</si>
  <si>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</si>
  <si>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</si>
  <si>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</si>
  <si>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</si>
  <si>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</si>
  <si>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</si>
  <si>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</si>
  <si>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</si>
  <si>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</si>
  <si>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</si>
  <si>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</si>
  <si>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</si>
  <si>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</si>
  <si>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</si>
  <si>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</si>
  <si>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</si>
  <si>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</si>
  <si>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</si>
  <si>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</si>
  <si>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</si>
  <si>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</si>
  <si>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</si>
  <si>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</si>
  <si>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</si>
  <si>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</si>
  <si>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</si>
  <si>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</si>
  <si>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</si>
  <si>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</si>
  <si>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</si>
  <si>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</si>
  <si>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</si>
  <si>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</si>
  <si>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</si>
  <si>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</si>
  <si>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</si>
  <si>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</si>
  <si>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</si>
  <si>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</si>
  <si>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</si>
  <si>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</si>
  <si>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</si>
  <si>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</si>
  <si>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</si>
  <si>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</si>
  <si>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</si>
  <si>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</si>
  <si>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</si>
  <si>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</si>
  <si>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</si>
  <si>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</si>
  <si>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</si>
  <si>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</si>
  <si>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</si>
  <si>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</si>
  <si>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</si>
  <si>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</si>
  <si>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</si>
  <si>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</si>
  <si>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</si>
  <si>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</si>
  <si>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</si>
  <si>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</si>
  <si>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</si>
  <si>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</si>
  <si>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</si>
  <si>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</si>
  <si>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</si>
  <si>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</si>
  <si>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</si>
  <si>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</si>
  <si>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</si>
  <si>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</si>
  <si>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</si>
  <si>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</si>
  <si>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</si>
  <si>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</si>
  <si>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</si>
  <si>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</si>
  <si>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</si>
  <si>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</si>
  <si>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</si>
  <si>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</si>
  <si>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</si>
  <si>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</si>
  <si>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</si>
  <si>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</si>
  <si>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</si>
  <si>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</si>
  <si>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</si>
  <si>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</si>
  <si>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</si>
  <si>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</si>
  <si>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</si>
  <si>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</si>
  <si>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</si>
  <si>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</si>
  <si>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</si>
  <si>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</si>
  <si>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</si>
  <si>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</si>
  <si>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</si>
  <si>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</si>
  <si>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</si>
  <si>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</si>
  <si>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</si>
  <si>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</si>
  <si>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</si>
  <si>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</si>
  <si>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</si>
  <si>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</si>
  <si>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</si>
  <si>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</si>
  <si>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</si>
  <si>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</si>
  <si>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</si>
  <si>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</si>
  <si>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</si>
  <si>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</si>
  <si>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</si>
  <si>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</si>
  <si>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</si>
  <si>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</si>
  <si>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</si>
  <si>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</si>
  <si>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</si>
  <si>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</si>
  <si>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</si>
  <si>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</si>
  <si>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</si>
  <si>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</si>
  <si>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</si>
  <si>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</si>
  <si>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</si>
  <si>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</si>
  <si>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</si>
  <si>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</si>
  <si>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</si>
  <si>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</si>
  <si>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</si>
  <si>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</si>
  <si>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</si>
  <si>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</si>
  <si>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</si>
  <si>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</si>
  <si>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</si>
  <si>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</si>
  <si>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</si>
  <si>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</si>
  <si>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</si>
  <si>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</si>
  <si>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</si>
  <si>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</si>
  <si>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</si>
  <si>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</si>
  <si>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</si>
  <si>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</si>
  <si>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</si>
  <si>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</si>
  <si>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</si>
  <si>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</si>
  <si>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</si>
  <si>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</si>
  <si>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</si>
  <si>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</si>
  <si>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</si>
  <si>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</si>
  <si>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</si>
  <si>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</si>
  <si>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</si>
  <si>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</si>
  <si>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</si>
  <si>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</si>
  <si>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</si>
  <si>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</si>
  <si>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</si>
  <si>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</si>
  <si>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</si>
  <si>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</si>
  <si>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</si>
  <si>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</si>
  <si>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</si>
  <si>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</si>
  <si>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</si>
  <si>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</si>
  <si>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</si>
  <si>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</si>
  <si>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</si>
  <si>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</si>
  <si>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</si>
  <si>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</si>
  <si>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</si>
  <si>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</si>
  <si>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</si>
  <si>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</si>
  <si>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</si>
  <si>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</si>
  <si>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</si>
  <si>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</si>
  <si>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</si>
  <si>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</si>
  <si>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</si>
  <si>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</si>
  <si>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</si>
  <si>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</si>
  <si>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</si>
  <si>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</si>
  <si>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</si>
  <si>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</si>
  <si>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</si>
  <si>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</si>
  <si>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</si>
  <si>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</si>
  <si>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</si>
  <si>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</si>
  <si>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</si>
  <si>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</si>
  <si>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</si>
  <si>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</si>
  <si>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</si>
  <si>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</si>
  <si>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</si>
  <si>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</si>
  <si>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</si>
  <si>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</si>
  <si>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</si>
  <si>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</si>
  <si>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</si>
  <si>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</si>
  <si>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</si>
  <si>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</si>
  <si>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</si>
  <si>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</si>
  <si>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</si>
  <si>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</si>
  <si>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</si>
  <si>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</si>
  <si>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</si>
  <si>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</si>
  <si>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</si>
  <si>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</si>
  <si>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</si>
  <si>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</si>
  <si>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</si>
  <si>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</si>
  <si>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</si>
  <si>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</si>
  <si>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</si>
  <si>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</si>
  <si>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</si>
  <si>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</si>
  <si>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</si>
  <si>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</si>
  <si>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</si>
  <si>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</si>
  <si>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</si>
  <si>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</si>
  <si>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</si>
  <si>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</si>
  <si>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</si>
  <si>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</si>
  <si>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</si>
  <si>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</si>
  <si>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</si>
  <si>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</si>
  <si>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</si>
  <si>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</si>
  <si>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</si>
  <si>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</si>
  <si>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</si>
  <si>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</si>
  <si>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</si>
  <si>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</si>
  <si>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</si>
  <si>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</si>
  <si>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</si>
  <si>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</si>
  <si>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</si>
  <si>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</si>
  <si>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</si>
  <si>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</si>
  <si>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</si>
  <si>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</si>
  <si>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</si>
  <si>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</si>
  <si>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</si>
  <si>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</si>
  <si>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</si>
  <si>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</si>
  <si>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</si>
  <si>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</si>
  <si>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</si>
  <si>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</si>
  <si>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</si>
  <si>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</si>
  <si>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</si>
  <si>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</si>
  <si>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</si>
  <si>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</si>
  <si>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</si>
  <si>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</si>
  <si>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</si>
  <si>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</si>
  <si>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</si>
  <si>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</si>
  <si>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</si>
  <si>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</si>
  <si>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</si>
  <si>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</si>
  <si>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</si>
  <si>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</si>
  <si>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</si>
  <si>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</si>
  <si>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</si>
  <si>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</si>
  <si>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</si>
  <si>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</si>
  <si>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</si>
  <si>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</si>
  <si>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</si>
  <si>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</si>
  <si>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</si>
  <si>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</si>
  <si>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</si>
  <si>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</si>
  <si>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</si>
  <si>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</si>
  <si>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</si>
  <si>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</si>
  <si>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</si>
  <si>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</si>
  <si>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</si>
  <si>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</si>
  <si>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</si>
  <si>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</si>
  <si>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</si>
  <si>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</si>
  <si>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</si>
  <si>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</si>
  <si>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</si>
  <si>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</si>
  <si>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</si>
  <si>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</si>
  <si>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</si>
  <si>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</si>
  <si>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</si>
  <si>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</si>
  <si>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</si>
  <si>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</si>
  <si>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</si>
  <si>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</si>
  <si>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</si>
  <si>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</si>
  <si>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</si>
  <si>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</si>
  <si>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</si>
  <si>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</si>
  <si>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</si>
  <si>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</si>
  <si>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</si>
  <si>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</si>
  <si>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</si>
  <si>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</si>
  <si>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</si>
  <si>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</si>
  <si>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</si>
  <si>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</si>
  <si>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</si>
  <si>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</si>
  <si>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</si>
  <si>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</si>
  <si>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</si>
  <si>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</si>
  <si>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</si>
  <si>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</si>
  <si>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</si>
  <si>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</si>
  <si>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</si>
  <si>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</si>
  <si>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</si>
  <si>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</si>
  <si>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</si>
  <si>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</si>
  <si>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</si>
  <si>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</si>
  <si>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</si>
  <si>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</si>
  <si>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</si>
  <si>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</si>
  <si>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</si>
  <si>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</si>
  <si>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</si>
  <si>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</si>
  <si>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</si>
  <si>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</si>
  <si>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</si>
  <si>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</si>
  <si>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</si>
  <si>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</si>
  <si>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</si>
  <si>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</si>
  <si>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</si>
  <si>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</si>
  <si>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</si>
  <si>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</si>
  <si>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</si>
  <si>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</si>
  <si>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</si>
  <si>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</si>
  <si>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</si>
  <si>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</si>
  <si>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</si>
  <si>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</si>
  <si>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</si>
  <si>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</si>
  <si>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</si>
  <si>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</si>
  <si>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</si>
  <si>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</si>
  <si>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</si>
  <si>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</si>
  <si>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</si>
  <si>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</si>
  <si>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</si>
  <si>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</si>
  <si>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</si>
  <si>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</si>
  <si>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</si>
  <si>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</si>
  <si>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</si>
  <si>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</si>
  <si>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</si>
  <si>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</si>
  <si>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</si>
  <si>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</si>
  <si>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</si>
  <si>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</si>
  <si>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</si>
  <si>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</si>
  <si>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</si>
  <si>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</si>
  <si>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</si>
  <si>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</si>
  <si>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</si>
  <si>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</si>
  <si>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</si>
  <si>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</si>
  <si>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</si>
  <si>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</si>
  <si>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</si>
  <si>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</si>
  <si>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</si>
  <si>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</si>
  <si>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</si>
  <si>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</si>
  <si>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</si>
  <si>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</si>
  <si>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</si>
  <si>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</si>
  <si>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</si>
  <si>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</si>
  <si>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</si>
  <si>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</si>
  <si>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</si>
  <si>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</si>
  <si>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</si>
  <si>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</si>
  <si>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</si>
  <si>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</si>
  <si>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</si>
  <si>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</si>
  <si>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</si>
  <si>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</si>
  <si>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</si>
  <si>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</si>
  <si>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</si>
  <si>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</si>
  <si>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</si>
  <si>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</si>
  <si>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</si>
  <si>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</si>
  <si>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</si>
  <si>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</si>
  <si>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</si>
  <si>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</si>
  <si>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</si>
  <si>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</si>
  <si>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</si>
  <si>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</si>
  <si>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</si>
  <si>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</si>
  <si>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</si>
  <si>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</si>
  <si>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</si>
  <si>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</si>
  <si>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</si>
  <si>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</si>
  <si>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</si>
  <si>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</si>
  <si>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</si>
  <si>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</si>
  <si>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</si>
  <si>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</si>
  <si>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</si>
  <si>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</si>
  <si>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</si>
  <si>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</si>
  <si>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</si>
  <si>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</si>
  <si>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</si>
  <si>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</si>
  <si>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</si>
  <si>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</si>
  <si>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</si>
  <si>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</si>
  <si>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</si>
  <si>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</si>
  <si>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</si>
  <si>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</si>
  <si>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</si>
  <si>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</si>
  <si>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</si>
  <si>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</si>
  <si>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</si>
  <si>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</si>
  <si>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</si>
  <si>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</si>
  <si>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</si>
  <si>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</si>
  <si>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</si>
  <si>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</si>
  <si>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</si>
  <si>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</si>
  <si>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</si>
  <si>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</si>
  <si>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</si>
  <si>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</si>
  <si>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</si>
  <si>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</si>
  <si>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</si>
  <si>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</si>
  <si>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</si>
  <si>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</si>
  <si>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</si>
  <si>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</si>
  <si>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</si>
  <si>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</si>
  <si>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</si>
  <si>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</si>
  <si>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</si>
  <si>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</si>
  <si>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</si>
  <si>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</si>
  <si>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</si>
  <si>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</si>
  <si>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</si>
  <si>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</si>
  <si>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</si>
  <si>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</si>
  <si>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</si>
  <si>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</si>
  <si>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</si>
  <si>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</si>
  <si>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</si>
  <si>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</si>
  <si>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</si>
  <si>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</si>
  <si>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</si>
  <si>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</si>
  <si>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</si>
  <si>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</si>
  <si>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</si>
  <si>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</si>
  <si>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</si>
  <si>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</si>
  <si>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</si>
  <si>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</si>
  <si>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</si>
  <si>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</si>
  <si>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</si>
  <si>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</si>
  <si>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</si>
  <si>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</si>
  <si>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</si>
  <si>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</si>
  <si>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</si>
  <si>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</si>
  <si>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</si>
  <si>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</si>
  <si>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</si>
  <si>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</si>
  <si>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</si>
  <si>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</si>
  <si>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</si>
  <si>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</si>
  <si>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</si>
  <si>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</si>
  <si>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</si>
  <si>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</si>
  <si>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</si>
  <si>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</si>
  <si>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</si>
  <si>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</si>
  <si>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</si>
  <si>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</si>
  <si>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</si>
  <si>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</si>
  <si>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</si>
  <si>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</si>
  <si>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</si>
  <si>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</si>
  <si>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</si>
  <si>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</si>
  <si>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</si>
  <si>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</si>
  <si>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</si>
  <si>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</si>
  <si>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</si>
  <si>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</si>
  <si>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</si>
  <si>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</si>
  <si>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</si>
  <si>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</si>
  <si>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</si>
  <si>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</si>
  <si>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</si>
  <si>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</si>
  <si>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</si>
  <si>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</si>
  <si>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</si>
  <si>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</si>
  <si>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</si>
  <si>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</si>
  <si>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</si>
  <si>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</si>
  <si>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</si>
  <si>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</si>
  <si>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</si>
  <si>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</si>
  <si>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</si>
  <si>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</si>
  <si>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</si>
  <si>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</si>
  <si>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</si>
  <si>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</si>
  <si>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</si>
  <si>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</si>
  <si>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</si>
  <si>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</si>
  <si>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</si>
  <si>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</si>
  <si>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</si>
  <si>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</si>
  <si>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</si>
  <si>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</si>
  <si>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</si>
  <si>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</si>
  <si>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</si>
  <si>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</si>
  <si>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</si>
  <si>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</si>
  <si>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</si>
  <si>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</si>
  <si>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</si>
  <si>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</si>
  <si>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</si>
  <si>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</si>
  <si>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</si>
  <si>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</si>
  <si>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</si>
  <si>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</si>
  <si>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</si>
  <si>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</si>
  <si>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</si>
  <si>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</si>
  <si>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</si>
  <si>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</si>
  <si>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</si>
  <si>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</si>
  <si>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</si>
  <si>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</si>
  <si>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</si>
  <si>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</si>
  <si>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</si>
  <si>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</si>
  <si>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</si>
  <si>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</si>
  <si>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</si>
  <si>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</si>
  <si>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</si>
  <si>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</si>
  <si>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</si>
  <si>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</si>
  <si>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</si>
  <si>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</si>
  <si>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</si>
  <si>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</si>
  <si>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</si>
  <si>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</si>
  <si>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</si>
  <si>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</si>
  <si>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</si>
  <si>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</si>
  <si>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</si>
  <si>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</si>
  <si>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</si>
  <si>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</si>
  <si>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</si>
  <si>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</si>
  <si>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</si>
  <si>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</si>
  <si>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</si>
  <si>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</si>
  <si>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</si>
  <si>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</si>
  <si>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</si>
  <si>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</si>
  <si>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</si>
  <si>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</si>
  <si>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</si>
  <si>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</si>
  <si>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</si>
  <si>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</si>
  <si>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</si>
  <si>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</si>
  <si>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</si>
  <si>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</si>
  <si>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</si>
  <si>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</si>
  <si>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</si>
  <si>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</si>
  <si>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</si>
  <si>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</si>
  <si>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</si>
  <si>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</si>
  <si>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</si>
  <si>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</si>
  <si>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</si>
  <si>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</si>
  <si>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</si>
  <si>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</si>
  <si>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</si>
  <si>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</si>
  <si>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</si>
  <si>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</si>
  <si>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</si>
  <si>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</si>
  <si>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</si>
  <si>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</si>
  <si>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</si>
  <si>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</si>
  <si>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</si>
  <si>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</si>
  <si>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</si>
  <si>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</si>
  <si>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</si>
  <si>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</si>
  <si>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</si>
  <si>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</si>
  <si>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</si>
  <si>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</si>
  <si>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</si>
  <si>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</si>
  <si>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</si>
  <si>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</si>
  <si>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</si>
  <si>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</si>
  <si>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</si>
  <si>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</si>
  <si>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</si>
  <si>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</si>
  <si>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</si>
  <si>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</si>
  <si>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</si>
  <si>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</si>
  <si>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</si>
  <si>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</si>
  <si>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</si>
  <si>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</si>
  <si>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</si>
  <si>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</si>
  <si>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</si>
  <si>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</si>
  <si>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</si>
  <si>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</si>
  <si>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</si>
  <si>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</si>
  <si>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</si>
  <si>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</si>
  <si>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</si>
  <si>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</si>
  <si>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</si>
  <si>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</si>
  <si>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</si>
  <si>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</si>
  <si>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</si>
  <si>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</si>
  <si>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</si>
  <si>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</si>
  <si>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</si>
  <si>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</si>
  <si>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</si>
  <si>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</si>
  <si>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</si>
  <si>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</si>
  <si>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</si>
  <si>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</si>
  <si>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</si>
  <si>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</si>
  <si>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</si>
  <si>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</si>
  <si>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</si>
  <si>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</si>
  <si>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</si>
  <si>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</si>
  <si>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</si>
  <si>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</si>
  <si>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</si>
  <si>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</si>
  <si>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</si>
  <si>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</si>
  <si>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</si>
  <si>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</si>
  <si>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</si>
  <si>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</si>
  <si>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</si>
  <si>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</si>
  <si>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</si>
  <si>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</si>
  <si>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</si>
  <si>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</si>
  <si>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</si>
  <si>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</si>
  <si>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</si>
  <si>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</si>
  <si>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</si>
  <si>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</si>
  <si>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</si>
  <si>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</si>
  <si>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</si>
  <si>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</si>
  <si>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</si>
  <si>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</si>
  <si>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</si>
  <si>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</si>
  <si>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</si>
  <si>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</si>
  <si>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</si>
  <si>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</si>
  <si>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</si>
  <si>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</si>
  <si>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</si>
  <si>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</si>
  <si>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</si>
  <si>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</si>
  <si>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</si>
  <si>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</si>
  <si>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</si>
  <si>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</si>
  <si>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</si>
  <si>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</si>
  <si>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</si>
  <si>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</si>
  <si>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</si>
  <si>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</si>
  <si>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</si>
  <si>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</si>
  <si>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</si>
  <si>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</si>
  <si>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</si>
  <si>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</si>
  <si>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</si>
  <si>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</si>
  <si>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</si>
  <si>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</si>
  <si>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</si>
  <si>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</si>
  <si>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</si>
  <si>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</si>
  <si>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</si>
  <si>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</si>
  <si>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</si>
  <si>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</si>
  <si>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</si>
  <si>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</si>
  <si>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</si>
  <si>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</si>
  <si>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</si>
  <si>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</si>
  <si>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</si>
  <si>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</si>
  <si>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</si>
  <si>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</si>
  <si>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</si>
  <si>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</si>
  <si>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</si>
  <si>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</si>
  <si>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</si>
  <si>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</si>
  <si>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</si>
  <si>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</si>
  <si>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</si>
  <si>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</si>
  <si>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</si>
  <si>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</si>
  <si>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</si>
  <si>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</si>
  <si>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</si>
  <si>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</si>
  <si>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</si>
  <si>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</si>
  <si>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</si>
  <si>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</si>
  <si>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</si>
  <si>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</si>
  <si>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</si>
  <si>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</si>
  <si>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</si>
  <si>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</si>
  <si>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</si>
  <si>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</si>
  <si>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</si>
  <si>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</si>
  <si>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</si>
  <si>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</si>
  <si>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</si>
  <si>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</si>
  <si>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</si>
  <si>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</si>
  <si>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</si>
  <si>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</si>
  <si>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</si>
  <si>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</si>
  <si>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</si>
  <si>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</si>
  <si>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</si>
  <si>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</si>
  <si>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</si>
  <si>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</si>
  <si>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</si>
  <si>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</si>
  <si>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</si>
  <si>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</si>
  <si>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</si>
  <si>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</si>
  <si>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</si>
  <si>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</si>
  <si>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</si>
  <si>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</si>
  <si>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</si>
  <si>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</si>
  <si>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</si>
  <si>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</si>
  <si>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</si>
  <si>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</si>
  <si>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</si>
  <si>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</si>
  <si>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</si>
  <si>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</si>
  <si>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</si>
  <si>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</si>
  <si>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</si>
  <si>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</si>
  <si>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</si>
  <si>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</si>
  <si>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</si>
  <si>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</si>
  <si>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</si>
  <si>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</si>
  <si>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</si>
  <si>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</si>
  <si>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</si>
  <si>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</si>
  <si>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</si>
  <si>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</si>
  <si>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</si>
  <si>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</si>
  <si>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</si>
  <si>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</si>
  <si>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</si>
  <si>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</si>
  <si>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</si>
  <si>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</si>
  <si>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</si>
  <si>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</si>
  <si>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</si>
  <si>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</si>
  <si>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</si>
  <si>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</si>
  <si>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</si>
  <si>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</si>
  <si>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</si>
  <si>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</si>
  <si>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</si>
  <si>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</si>
  <si>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</si>
  <si>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</si>
  <si>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</si>
  <si>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</si>
  <si>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</si>
  <si>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</si>
  <si>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</si>
  <si>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</si>
  <si>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</si>
  <si>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</si>
  <si>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</si>
  <si>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</si>
  <si>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</si>
  <si>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</si>
  <si>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</si>
  <si>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</si>
  <si>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</si>
  <si>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</si>
  <si>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</si>
  <si>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</si>
  <si>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</si>
  <si>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</si>
  <si>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</si>
  <si>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</si>
  <si>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</si>
  <si>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</si>
  <si>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</si>
  <si>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</si>
  <si>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</si>
  <si>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</si>
  <si>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</si>
  <si>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</si>
  <si>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</si>
  <si>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</si>
  <si>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</si>
  <si>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</si>
  <si>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</si>
  <si>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</si>
  <si>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</si>
  <si>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</si>
  <si>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</si>
  <si>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</si>
  <si>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</si>
  <si>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</si>
  <si>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</si>
  <si>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</si>
  <si>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</si>
  <si>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</si>
  <si>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</si>
  <si>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</si>
  <si>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</si>
  <si>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</si>
  <si>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</si>
  <si>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</si>
  <si>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</si>
  <si>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</si>
  <si>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</si>
  <si>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</si>
  <si>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</si>
  <si>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</si>
  <si>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</si>
  <si>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</si>
  <si>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</si>
  <si>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</si>
  <si>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</si>
  <si>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</si>
  <si>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</si>
  <si>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</si>
  <si>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</si>
  <si>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</si>
  <si>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</si>
  <si>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</si>
  <si>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</si>
  <si>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</si>
  <si>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</si>
  <si>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</si>
  <si>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</si>
  <si>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</si>
  <si>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</si>
  <si>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</si>
  <si>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</si>
  <si>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</si>
  <si>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</si>
  <si>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</si>
  <si>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</si>
  <si>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</si>
  <si>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</si>
  <si>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</si>
  <si>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</si>
  <si>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</si>
  <si>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</si>
  <si>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</si>
  <si>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</si>
  <si>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</si>
  <si>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</si>
  <si>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</si>
  <si>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</si>
  <si>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</si>
  <si>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</si>
  <si>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</si>
  <si>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</si>
  <si>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</si>
  <si>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</si>
  <si>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</si>
  <si>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</si>
  <si>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</si>
  <si>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</si>
  <si>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</si>
  <si>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</si>
  <si>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</si>
  <si>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</si>
  <si>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</si>
  <si>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</si>
  <si>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</si>
  <si>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</si>
  <si>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</si>
  <si>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</si>
  <si>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</si>
  <si>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</si>
  <si>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</si>
  <si>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</si>
  <si>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</si>
  <si>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</si>
  <si>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</si>
  <si>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</si>
  <si>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</si>
  <si>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</si>
  <si>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</si>
  <si>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</si>
  <si>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</si>
  <si>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</si>
  <si>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</si>
  <si>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</si>
  <si>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</si>
  <si>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</si>
  <si>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</si>
  <si>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</si>
  <si>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</si>
  <si>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</si>
  <si>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</si>
  <si>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</si>
  <si>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</si>
  <si>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</si>
  <si>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</si>
  <si>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</si>
  <si>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</si>
  <si>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</si>
  <si>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</si>
  <si>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</si>
  <si>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</si>
  <si>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</si>
  <si>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</si>
  <si>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</si>
  <si>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</si>
  <si>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</si>
  <si>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</si>
  <si>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</si>
  <si>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</si>
  <si>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</si>
  <si>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</si>
  <si>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</si>
  <si>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</si>
  <si>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</si>
  <si>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</si>
  <si>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</si>
  <si>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</si>
  <si>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</si>
  <si>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</si>
  <si>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</si>
  <si>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</si>
  <si>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</si>
  <si>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</si>
  <si>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</si>
  <si>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</si>
  <si>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</si>
  <si>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</si>
  <si>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</si>
  <si>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</si>
  <si>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</si>
  <si>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</si>
  <si>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</si>
  <si>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</si>
  <si>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</si>
  <si>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</si>
  <si>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</si>
  <si>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</si>
  <si>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</si>
  <si>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</si>
  <si>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</si>
  <si>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</si>
  <si>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</si>
  <si>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</si>
  <si>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</si>
  <si>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</si>
  <si>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</si>
  <si>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</si>
  <si>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</si>
  <si>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</si>
  <si>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</si>
  <si>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</si>
  <si>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</si>
  <si>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</si>
  <si>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</si>
  <si>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</si>
  <si>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</si>
  <si>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</si>
  <si>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</si>
  <si>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</si>
  <si>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</si>
  <si>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</si>
  <si>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</si>
  <si>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</si>
  <si>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</si>
  <si>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</si>
  <si>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</si>
  <si>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</si>
  <si>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</si>
  <si>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</si>
  <si>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</si>
  <si>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</si>
  <si>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</si>
  <si>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</si>
  <si>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</si>
  <si>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</si>
  <si>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</si>
  <si>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</si>
  <si>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</si>
  <si>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</si>
  <si>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</si>
  <si>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</si>
  <si>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</si>
  <si>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</si>
  <si>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</si>
  <si>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</si>
  <si>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</si>
  <si>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</si>
  <si>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</si>
  <si>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</si>
  <si>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</si>
  <si>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</si>
  <si>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</si>
  <si>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</si>
  <si>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</si>
  <si>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</si>
  <si>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</si>
  <si>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</si>
  <si>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</si>
  <si>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</si>
  <si>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</si>
  <si>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</si>
  <si>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</si>
  <si>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</si>
  <si>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</si>
  <si>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</si>
  <si>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</si>
  <si>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</si>
  <si>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</si>
  <si>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</si>
  <si>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</si>
  <si>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</si>
  <si>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</si>
  <si>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</si>
  <si>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</si>
  <si>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</si>
  <si>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</si>
  <si>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</si>
  <si>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</si>
  <si>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</si>
  <si>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</si>
  <si>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</si>
  <si>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</si>
  <si>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</si>
  <si>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</si>
  <si>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</si>
  <si>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</si>
  <si>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</si>
  <si>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</si>
  <si>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</si>
  <si>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</si>
  <si>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</si>
  <si>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</si>
  <si>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</si>
  <si>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</si>
  <si>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</si>
  <si>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</si>
  <si>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</si>
  <si>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</si>
  <si>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</si>
  <si>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</si>
  <si>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</si>
  <si>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</si>
  <si>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</si>
  <si>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</si>
  <si>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</si>
  <si>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</si>
  <si>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</si>
  <si>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</si>
  <si>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</si>
  <si>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</si>
  <si>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</si>
  <si>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</si>
  <si>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</si>
  <si>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</si>
  <si>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</si>
  <si>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</si>
  <si>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</si>
  <si>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</si>
  <si>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</si>
  <si>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</si>
  <si>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</si>
  <si>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</si>
  <si>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</si>
  <si>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</si>
  <si>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</si>
  <si>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</si>
  <si>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</si>
  <si>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</si>
  <si>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</si>
  <si>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</si>
  <si>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</si>
  <si>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</si>
  <si>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</si>
  <si>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</si>
  <si>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</si>
  <si>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</si>
  <si>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</si>
  <si>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</si>
  <si>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</si>
  <si>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</si>
  <si>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</si>
  <si>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</si>
  <si>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</si>
  <si>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</si>
  <si>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</si>
  <si>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</si>
  <si>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</si>
  <si>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</si>
  <si>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</si>
  <si>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</si>
  <si>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</si>
  <si>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</si>
  <si>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</si>
  <si>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</si>
  <si>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</si>
  <si>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</si>
  <si>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</si>
  <si>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</si>
  <si>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</si>
  <si>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</si>
  <si>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</si>
  <si>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</si>
  <si>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</si>
  <si>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</si>
  <si>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</si>
  <si>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</si>
  <si>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</si>
  <si>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</si>
  <si>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</si>
  <si>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</si>
  <si>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</si>
  <si>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</si>
  <si>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</si>
  <si>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</si>
  <si>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</si>
  <si>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</si>
  <si>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</si>
  <si>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</si>
  <si>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</si>
  <si>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</si>
  <si>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</si>
  <si>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</si>
  <si>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</si>
  <si>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</si>
  <si>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</si>
  <si>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</si>
  <si>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</si>
  <si>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</si>
  <si>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</si>
  <si>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</si>
  <si>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</si>
  <si>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</si>
  <si>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</si>
  <si>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</si>
  <si>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</si>
  <si>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</si>
  <si>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</si>
  <si>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</si>
  <si>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</si>
  <si>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</si>
  <si>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</si>
  <si>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</si>
  <si>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</si>
  <si>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</si>
  <si>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</si>
  <si>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</si>
  <si>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</si>
  <si>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</si>
  <si>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</si>
  <si>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</si>
  <si>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</si>
  <si>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</si>
  <si>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</si>
  <si>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</si>
  <si>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</si>
  <si>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</si>
  <si>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</si>
  <si>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</si>
  <si>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</si>
  <si>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</si>
  <si>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</si>
  <si>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</si>
  <si>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</si>
  <si>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</si>
  <si>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</si>
  <si>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</si>
  <si>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</si>
  <si>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</si>
  <si>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</si>
  <si>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</si>
  <si>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</si>
  <si>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</si>
  <si>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</si>
  <si>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</si>
  <si>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</si>
  <si>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</si>
  <si>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</si>
  <si>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</si>
  <si>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</si>
  <si>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</si>
  <si>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</si>
  <si>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</si>
  <si>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</si>
  <si>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</si>
  <si>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</si>
  <si>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</si>
  <si>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</si>
  <si>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</si>
  <si>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</si>
  <si>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</si>
  <si>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</si>
  <si>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</si>
  <si>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</si>
  <si>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</si>
  <si>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</si>
  <si>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</si>
  <si>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</si>
  <si>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</si>
  <si>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</si>
  <si>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</si>
  <si>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</si>
  <si>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</si>
  <si>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</si>
  <si>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</si>
  <si>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</si>
  <si>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</si>
  <si>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</si>
  <si>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</si>
  <si>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</si>
  <si>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</si>
  <si>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</si>
  <si>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</si>
  <si>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</si>
  <si>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</si>
  <si>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</si>
  <si>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</si>
  <si>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</si>
  <si>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</si>
  <si>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</si>
  <si>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</si>
  <si>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</si>
  <si>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</si>
  <si>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</si>
  <si>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</si>
  <si>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</si>
  <si>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</si>
  <si>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</si>
  <si>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</si>
  <si>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</si>
  <si>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</si>
  <si>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</si>
  <si>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</si>
  <si>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</si>
  <si>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</si>
  <si>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</si>
  <si>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</si>
  <si>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</si>
  <si>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</si>
  <si>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</si>
  <si>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</si>
  <si>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</si>
  <si>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</si>
  <si>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</si>
  <si>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</si>
  <si>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</si>
  <si>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</si>
  <si>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</si>
  <si>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</si>
  <si>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</si>
  <si>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</si>
  <si>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</si>
  <si>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</si>
  <si>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</si>
  <si>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</si>
  <si>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</si>
  <si>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</si>
  <si>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</si>
  <si>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</si>
  <si>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</si>
  <si>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</si>
  <si>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</si>
  <si>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</si>
  <si>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</si>
  <si>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</si>
  <si>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</si>
  <si>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</si>
  <si>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</si>
  <si>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</si>
  <si>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</si>
  <si>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</si>
  <si>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</si>
  <si>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</si>
  <si>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</si>
  <si>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</si>
  <si>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</si>
  <si>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</si>
  <si>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</si>
  <si>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</si>
  <si>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</si>
  <si>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</si>
  <si>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</si>
  <si>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</si>
  <si>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</si>
  <si>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</si>
  <si>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</si>
  <si>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</si>
  <si>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</si>
  <si>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</si>
  <si>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</si>
  <si>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</si>
  <si>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</si>
  <si>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</si>
  <si>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</si>
  <si>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</si>
  <si>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</si>
  <si>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</si>
  <si>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</si>
  <si>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</si>
  <si>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</si>
  <si>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</si>
  <si>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</si>
  <si>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</si>
  <si>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</si>
  <si>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</si>
  <si>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</si>
  <si>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</si>
  <si>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</si>
  <si>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</si>
  <si>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</si>
  <si>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</si>
  <si>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</si>
  <si>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</si>
  <si>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</si>
  <si>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</si>
  <si>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</si>
  <si>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</si>
  <si>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</si>
  <si>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</si>
  <si>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</si>
  <si>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</si>
  <si>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</si>
  <si>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</si>
  <si>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</si>
  <si>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</si>
  <si>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</si>
  <si>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</si>
  <si>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</si>
  <si>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</si>
  <si>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</si>
  <si>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</si>
  <si>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</si>
  <si>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</si>
  <si>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</si>
  <si>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</si>
  <si>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</si>
  <si>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</si>
  <si>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</si>
  <si>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</si>
  <si>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</si>
  <si>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</si>
  <si>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</si>
  <si>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</si>
  <si>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</si>
  <si>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</si>
  <si>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</si>
  <si>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</si>
  <si>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</si>
  <si>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</si>
  <si>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</si>
  <si>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</si>
  <si>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</si>
  <si>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</si>
  <si>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</si>
  <si>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</si>
  <si>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</si>
  <si>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</si>
  <si>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</si>
  <si>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</si>
  <si>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</si>
  <si>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</si>
  <si>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</si>
  <si>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</si>
  <si>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</si>
  <si>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</si>
  <si>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</si>
  <si>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</si>
  <si>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</si>
  <si>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</si>
  <si>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</si>
  <si>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</si>
  <si>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</si>
  <si>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</si>
  <si>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</si>
  <si>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</si>
  <si>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</si>
  <si>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</si>
  <si>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</si>
  <si>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</si>
  <si>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</si>
  <si>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</si>
  <si>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</si>
  <si>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</si>
  <si>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</si>
  <si>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</si>
  <si>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</si>
  <si>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</si>
  <si>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</si>
  <si>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</si>
  <si>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</si>
  <si>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</si>
  <si>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</si>
  <si>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</si>
  <si>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</si>
  <si>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</si>
  <si>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</si>
  <si>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</si>
  <si>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</si>
  <si>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</si>
  <si>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</si>
  <si>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</si>
  <si>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</si>
  <si>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</si>
  <si>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</si>
  <si>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</si>
  <si>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</si>
  <si>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</si>
  <si>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</si>
  <si>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</si>
  <si>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</si>
  <si>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</si>
  <si>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</si>
  <si>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</si>
  <si>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</si>
  <si>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</si>
  <si>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</si>
  <si>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</si>
  <si>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</si>
  <si>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</si>
  <si>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</si>
  <si>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</si>
  <si>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</si>
  <si>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</si>
  <si>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</si>
  <si>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</si>
  <si>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</si>
  <si>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</si>
  <si>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</si>
  <si>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</si>
  <si>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</si>
  <si>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</si>
  <si>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</si>
  <si>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</si>
  <si>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</si>
  <si>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</si>
  <si>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</si>
  <si>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</si>
  <si>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</si>
  <si>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</si>
  <si>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</si>
  <si>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</si>
  <si>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</si>
  <si>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</si>
  <si>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</si>
  <si>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</si>
  <si>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</si>
  <si>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</si>
  <si>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</si>
  <si>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</si>
  <si>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</si>
  <si>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</si>
  <si>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</si>
  <si>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</si>
  <si>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</si>
  <si>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</si>
  <si>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</si>
  <si>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</si>
  <si>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</si>
  <si>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</si>
  <si>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</si>
  <si>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</si>
  <si>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</si>
  <si>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</si>
  <si>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</si>
  <si>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</si>
  <si>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</si>
  <si>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</si>
  <si>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</si>
  <si>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</si>
  <si>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</si>
  <si>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</si>
  <si>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</si>
  <si>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</si>
  <si>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</si>
  <si>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</si>
  <si>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</si>
  <si>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</si>
  <si>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</si>
  <si>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</si>
  <si>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</si>
  <si>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</si>
  <si>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</si>
  <si>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</si>
  <si>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</si>
  <si>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</si>
  <si>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</si>
  <si>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</si>
  <si>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</si>
  <si>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</si>
  <si>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</si>
  <si>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</si>
  <si>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</si>
  <si>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</si>
  <si>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</si>
  <si>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</si>
  <si>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</si>
  <si>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</si>
  <si>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</si>
  <si>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</si>
  <si>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</si>
  <si>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</si>
  <si>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</si>
  <si>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</si>
  <si>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</si>
  <si>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</si>
  <si>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</si>
  <si>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</si>
  <si>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</si>
  <si>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</si>
  <si>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</si>
  <si>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</si>
  <si>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</si>
  <si>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</si>
  <si>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</si>
  <si>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</si>
  <si>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</si>
  <si>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</si>
  <si>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</si>
  <si>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</si>
  <si>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</si>
  <si>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</si>
  <si>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</si>
  <si>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</si>
  <si>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</si>
  <si>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</si>
  <si>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</si>
  <si>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</si>
  <si>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</si>
  <si>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</si>
  <si>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</si>
  <si>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</si>
  <si>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</si>
  <si>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</si>
  <si>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</si>
  <si>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</si>
  <si>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</si>
  <si>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</si>
  <si>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</si>
  <si>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</si>
  <si>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</si>
  <si>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</si>
  <si>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</si>
  <si>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</si>
  <si>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</si>
  <si>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</si>
  <si>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</si>
  <si>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</si>
  <si>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</si>
  <si>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</si>
  <si>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</si>
  <si>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</si>
  <si>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</si>
  <si>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</si>
  <si>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</si>
  <si>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</si>
  <si>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</si>
  <si>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</si>
  <si>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</si>
  <si>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</si>
  <si>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</si>
  <si>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</si>
  <si>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</si>
  <si>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</si>
  <si>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</si>
  <si>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</si>
  <si>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</si>
  <si>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</si>
  <si>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</si>
  <si>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</si>
  <si>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</si>
  <si>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</si>
  <si>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</si>
  <si>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</si>
  <si>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</si>
  <si>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</si>
  <si>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</si>
  <si>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</si>
  <si>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</si>
  <si>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</si>
  <si>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</si>
  <si>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</si>
  <si>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</si>
  <si>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</si>
  <si>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</si>
  <si>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</si>
  <si>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</si>
  <si>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</si>
  <si>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</si>
  <si>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</si>
  <si>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</si>
  <si>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</si>
  <si>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</si>
  <si>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</si>
  <si>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</si>
  <si>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</si>
  <si>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</si>
  <si>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</si>
  <si>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</si>
  <si>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</si>
  <si>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</si>
  <si>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</si>
  <si>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</si>
  <si>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</si>
  <si>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</si>
  <si>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</si>
  <si>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</si>
  <si>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</si>
  <si>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</si>
  <si>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</si>
  <si>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</si>
  <si>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</si>
  <si>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</si>
  <si>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</si>
  <si>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</si>
  <si>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</si>
  <si>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</si>
  <si>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</si>
  <si>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</si>
  <si>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</si>
  <si>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</si>
  <si>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</si>
  <si>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</si>
  <si>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</si>
  <si>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</si>
  <si>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</si>
  <si>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</si>
  <si>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</si>
  <si>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</si>
  <si>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</si>
  <si>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</si>
  <si>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</si>
  <si>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</si>
  <si>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</si>
  <si>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</si>
  <si>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</si>
  <si>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</si>
  <si>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</si>
  <si>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</si>
  <si>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</si>
  <si>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</si>
  <si>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</si>
  <si>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</si>
  <si>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</si>
  <si>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</si>
  <si>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</si>
  <si>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</si>
  <si>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</si>
  <si>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</si>
  <si>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</si>
  <si>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</si>
  <si>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</si>
  <si>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</si>
  <si>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</si>
  <si>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</si>
  <si>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</si>
  <si>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</si>
  <si>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</si>
  <si>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</si>
  <si>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</si>
  <si>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</si>
  <si>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</si>
  <si>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</si>
  <si>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</si>
  <si>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</si>
  <si>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</si>
  <si>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</si>
  <si>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</si>
  <si>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</si>
  <si>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</si>
  <si>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</si>
  <si>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</si>
  <si>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</si>
  <si>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</si>
  <si>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</si>
  <si>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</si>
  <si>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</si>
  <si>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</si>
  <si>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</si>
  <si>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</si>
  <si>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</si>
  <si>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</si>
  <si>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</si>
  <si>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</si>
  <si>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</si>
  <si>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</si>
  <si>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</si>
  <si>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</si>
  <si>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</si>
  <si>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</si>
  <si>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</si>
  <si>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</si>
  <si>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</si>
  <si>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</si>
  <si>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</si>
  <si>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</si>
  <si>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</si>
  <si>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</si>
  <si>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</si>
  <si>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</si>
  <si>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</si>
  <si>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</si>
  <si>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</si>
  <si>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</si>
  <si>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</si>
  <si>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</si>
  <si>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</si>
  <si>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</si>
  <si>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</si>
  <si>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</si>
  <si>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</si>
  <si>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</si>
  <si>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</si>
  <si>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</si>
  <si>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</si>
  <si>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</si>
  <si>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</si>
  <si>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</si>
  <si>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</si>
  <si>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</si>
  <si>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</si>
  <si>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</si>
  <si>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</si>
  <si>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</si>
  <si>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</si>
  <si>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</si>
  <si>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</si>
  <si>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</si>
  <si>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</si>
  <si>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</si>
  <si>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</si>
  <si>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</si>
  <si>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</si>
  <si>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</si>
  <si>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</si>
  <si>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</si>
  <si>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</si>
  <si>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</si>
  <si>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</si>
  <si>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</si>
  <si>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</si>
  <si>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</si>
  <si>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</si>
  <si>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</si>
  <si>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</si>
  <si>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</si>
  <si>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</si>
  <si>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</si>
  <si>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</si>
  <si>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</si>
  <si>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</si>
  <si>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</si>
  <si>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</si>
  <si>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</si>
  <si>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</si>
  <si>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</si>
  <si>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</si>
  <si>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</si>
  <si>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</si>
  <si>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</si>
  <si>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</si>
  <si>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</si>
  <si>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</si>
  <si>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</si>
  <si>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</si>
  <si>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</si>
  <si>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</si>
  <si>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</si>
  <si>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</si>
  <si>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</si>
  <si>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</si>
  <si>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</si>
  <si>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</si>
  <si>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</si>
  <si>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</si>
  <si>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</si>
  <si>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</si>
  <si>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</si>
  <si>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</si>
  <si>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</si>
  <si>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</si>
  <si>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</si>
  <si>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</si>
  <si>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</si>
  <si>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</si>
  <si>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</si>
  <si>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</si>
  <si>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</si>
  <si>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</si>
  <si>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</si>
  <si>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</si>
  <si>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</si>
  <si>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</si>
  <si>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</si>
  <si>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</si>
  <si>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</si>
  <si>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</si>
  <si>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</si>
  <si>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</si>
  <si>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</si>
  <si>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</si>
  <si>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</si>
  <si>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</si>
  <si>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</si>
  <si>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</si>
  <si>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</si>
  <si>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</si>
  <si>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</si>
  <si>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</si>
  <si>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</si>
  <si>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</si>
  <si>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</si>
  <si>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</si>
  <si>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</si>
  <si>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</si>
  <si>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</si>
  <si>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</si>
  <si>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</si>
  <si>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</si>
  <si>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</si>
  <si>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</si>
  <si>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</si>
  <si>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</si>
  <si>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</si>
  <si>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</si>
  <si>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</si>
  <si>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</si>
  <si>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</si>
  <si>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</si>
  <si>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</si>
  <si>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</si>
  <si>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</si>
  <si>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</si>
  <si>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</si>
  <si>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</si>
  <si>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</si>
  <si>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</si>
  <si>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</si>
  <si>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</si>
  <si>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</si>
  <si>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</si>
  <si>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</si>
  <si>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</si>
  <si>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</si>
  <si>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</si>
  <si>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</si>
  <si>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</si>
  <si>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</si>
  <si>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</si>
  <si>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</si>
  <si>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</si>
  <si>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</si>
  <si>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</si>
  <si>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</si>
  <si>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</si>
  <si>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</si>
  <si>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</si>
  <si>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</si>
  <si>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</si>
  <si>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</si>
  <si>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</si>
  <si>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</si>
  <si>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</si>
  <si>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</si>
  <si>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</si>
  <si>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</si>
  <si>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</si>
  <si>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</si>
  <si>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</si>
  <si>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</si>
  <si>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</si>
  <si>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</si>
  <si>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</si>
  <si>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</si>
  <si>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</si>
  <si>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</si>
  <si>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</si>
  <si>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</si>
  <si>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</si>
  <si>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</si>
  <si>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</si>
  <si>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</si>
  <si>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</si>
  <si>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</si>
  <si>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</si>
  <si>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</si>
  <si>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</si>
  <si>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</si>
  <si>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</si>
  <si>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</si>
  <si>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</si>
  <si>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</si>
  <si>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</si>
  <si>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</si>
  <si>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</si>
  <si>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</si>
  <si>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</si>
  <si>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</si>
  <si>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</si>
  <si>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</si>
  <si>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</si>
  <si>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</si>
  <si>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</si>
  <si>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</si>
  <si>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</si>
  <si>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</si>
  <si>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</si>
  <si>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</si>
  <si>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</si>
  <si>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</si>
  <si>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</si>
  <si>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</si>
  <si>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</si>
  <si>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</si>
  <si>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</si>
  <si>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</si>
  <si>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</si>
  <si>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</si>
  <si>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</si>
  <si>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</si>
  <si>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</si>
  <si>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</si>
  <si>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</si>
  <si>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</si>
  <si>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</si>
  <si>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</si>
  <si>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</si>
  <si>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</si>
  <si>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</si>
  <si>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</si>
  <si>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</si>
  <si>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</si>
  <si>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</si>
  <si>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</si>
  <si>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</si>
  <si>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</si>
  <si>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</si>
  <si>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</si>
  <si>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</si>
  <si>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</si>
  <si>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</si>
  <si>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</si>
  <si>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</si>
  <si>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</si>
  <si>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</si>
  <si>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</si>
  <si>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</si>
  <si>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</si>
  <si>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</si>
  <si>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</si>
  <si>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</si>
  <si>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</si>
  <si>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</si>
  <si>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</si>
  <si>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</si>
  <si>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</si>
  <si>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</si>
  <si>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</si>
  <si>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</si>
  <si>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</si>
  <si>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</si>
  <si>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</si>
  <si>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</si>
  <si>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</si>
  <si>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</si>
  <si>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</si>
  <si>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</si>
  <si>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</si>
  <si>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</si>
  <si>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</si>
  <si>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</si>
  <si>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</si>
  <si>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</si>
  <si>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</si>
  <si>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</si>
  <si>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</si>
  <si>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</si>
  <si>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</si>
  <si>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</si>
  <si>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</si>
  <si>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</si>
  <si>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</si>
  <si>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</si>
  <si>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</si>
  <si>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</si>
  <si>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</si>
  <si>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</si>
  <si>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</si>
  <si>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</si>
  <si>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</si>
  <si>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</si>
  <si>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</si>
  <si>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</si>
  <si>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</si>
  <si>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</si>
  <si>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</si>
  <si>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</si>
  <si>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</si>
  <si>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</si>
  <si>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</si>
  <si>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</si>
  <si>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</si>
  <si>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</si>
  <si>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</si>
  <si>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</si>
  <si>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</si>
  <si>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</si>
  <si>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</si>
  <si>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</si>
  <si>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</si>
  <si>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</si>
  <si>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</si>
  <si>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</si>
  <si>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</si>
  <si>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</si>
  <si>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</si>
  <si>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</si>
  <si>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</si>
  <si>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</si>
  <si>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</si>
  <si>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</si>
  <si>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</si>
  <si>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</si>
  <si>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</si>
  <si>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</si>
  <si>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</si>
  <si>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</si>
  <si>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</si>
  <si>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</si>
  <si>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</si>
  <si>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</si>
  <si>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</si>
  <si>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</si>
  <si>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</si>
  <si>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</si>
  <si>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</si>
  <si>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</si>
  <si>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</si>
  <si>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</si>
  <si>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</si>
  <si>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</si>
  <si>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</si>
  <si>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</si>
  <si>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</si>
  <si>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</si>
  <si>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</si>
  <si>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</si>
  <si>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</si>
  <si>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</si>
  <si>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</si>
  <si>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</si>
  <si>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</si>
  <si>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</si>
  <si>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</si>
  <si>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</si>
  <si>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</si>
  <si>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</si>
  <si>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</si>
  <si>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</si>
  <si>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</si>
  <si>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</si>
  <si>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</si>
  <si>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</si>
  <si>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</si>
  <si>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</si>
  <si>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</si>
  <si>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</si>
  <si>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</si>
  <si>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</si>
  <si>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</si>
  <si>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</si>
  <si>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</si>
  <si>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</si>
  <si>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</si>
  <si>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</si>
  <si>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</si>
  <si>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</si>
  <si>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</si>
  <si>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</si>
  <si>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</si>
  <si>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</si>
  <si>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</si>
  <si>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</si>
  <si>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</si>
  <si>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</si>
  <si>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</si>
  <si>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</si>
  <si>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</si>
  <si>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</si>
  <si>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</si>
  <si>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</si>
  <si>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</si>
  <si>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</si>
  <si>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</si>
  <si>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</si>
  <si>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</si>
  <si>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</si>
  <si>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</si>
  <si>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</si>
  <si>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</si>
  <si>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</si>
  <si>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</si>
  <si>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</si>
  <si>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</si>
  <si>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</si>
  <si>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</si>
  <si>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</si>
  <si>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</si>
  <si>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</si>
  <si>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</si>
  <si>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</si>
  <si>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</si>
  <si>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</si>
  <si>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</si>
  <si>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</si>
  <si>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</si>
  <si>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</si>
  <si>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</si>
  <si>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</si>
  <si>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</si>
  <si>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</si>
  <si>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</si>
  <si>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</si>
  <si>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</si>
  <si>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</si>
  <si>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</si>
  <si>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</si>
  <si>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</si>
  <si>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</si>
  <si>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</si>
  <si>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</si>
  <si>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</si>
  <si>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</si>
  <si>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</si>
  <si>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</si>
  <si>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</si>
  <si>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</si>
  <si>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</si>
  <si>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</si>
  <si>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</si>
  <si>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</si>
  <si>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</si>
  <si>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</si>
  <si>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</si>
  <si>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</si>
  <si>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</si>
  <si>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</si>
  <si>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</si>
  <si>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</si>
  <si>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</si>
  <si>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</si>
  <si>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</si>
  <si>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</si>
  <si>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</si>
  <si>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</si>
  <si>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</si>
  <si>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</si>
  <si>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</si>
  <si>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</si>
  <si>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</si>
  <si>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</si>
  <si>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</si>
  <si>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</si>
  <si>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</si>
  <si>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</si>
  <si>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</si>
  <si>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</si>
  <si>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</si>
  <si>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</si>
  <si>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</si>
  <si>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</si>
  <si>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</si>
  <si>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</si>
  <si>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</si>
  <si>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</si>
  <si>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</si>
  <si>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</si>
  <si>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</si>
  <si>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</si>
  <si>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</si>
  <si>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</si>
  <si>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</si>
  <si>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</si>
  <si>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</si>
  <si>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</si>
  <si>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</si>
  <si>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</si>
  <si>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</si>
  <si>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</si>
  <si>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</si>
  <si>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</si>
  <si>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</si>
  <si>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</si>
  <si>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</si>
  <si>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</si>
  <si>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</si>
  <si>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</si>
  <si>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</si>
  <si>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</si>
  <si>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</si>
  <si>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</si>
  <si>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</si>
  <si>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</si>
  <si>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</si>
  <si>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</si>
  <si>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</si>
  <si>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</si>
  <si>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</si>
  <si>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</si>
  <si>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</si>
  <si>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</si>
  <si>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</si>
  <si>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</si>
  <si>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</si>
  <si>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</si>
  <si>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</si>
  <si>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</si>
  <si>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</si>
  <si>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</si>
  <si>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</si>
  <si>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</si>
  <si>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</si>
  <si>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</si>
  <si>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</si>
  <si>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</si>
  <si>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</si>
  <si>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</si>
  <si>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</si>
  <si>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</si>
  <si>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</si>
  <si>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</si>
  <si>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</si>
  <si>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</si>
  <si>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</si>
  <si>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</si>
  <si>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</si>
  <si>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</si>
  <si>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</si>
  <si>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</si>
  <si>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</si>
  <si>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</si>
  <si>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</si>
  <si>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</si>
  <si>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</si>
  <si>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</si>
  <si>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</si>
  <si>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</si>
  <si>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</si>
  <si>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</si>
  <si>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</si>
  <si>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</si>
  <si>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</si>
  <si>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</si>
  <si>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</si>
  <si>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</si>
  <si>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</si>
  <si>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</si>
  <si>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</si>
  <si>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</si>
  <si>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</si>
  <si>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</si>
  <si>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</si>
  <si>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</si>
  <si>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</si>
  <si>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</si>
  <si>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</si>
  <si>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</si>
  <si>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</si>
  <si>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</si>
  <si>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</si>
  <si>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</si>
  <si>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</si>
  <si>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</si>
  <si>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</si>
  <si>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</si>
  <si>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</si>
  <si>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</si>
  <si>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</si>
  <si>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</si>
  <si>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</si>
  <si>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</si>
  <si>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</si>
  <si>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</si>
  <si>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</si>
  <si>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</si>
  <si>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</si>
  <si>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</si>
  <si>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</si>
  <si>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</si>
  <si>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</si>
  <si>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</si>
  <si>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</si>
  <si>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</si>
  <si>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</si>
  <si>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</si>
  <si>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</si>
  <si>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</si>
  <si>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</si>
  <si>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</si>
  <si>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</si>
  <si>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</si>
  <si>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</si>
  <si>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</si>
  <si>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</si>
  <si>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</si>
  <si>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</si>
  <si>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</si>
  <si>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</si>
  <si>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</si>
  <si>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</si>
  <si>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</si>
  <si>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</si>
  <si>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</si>
  <si>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</si>
  <si>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</si>
  <si>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</si>
  <si>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</si>
  <si>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</si>
  <si>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</si>
  <si>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</si>
  <si>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</si>
  <si>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</si>
  <si>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</si>
  <si>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</si>
  <si>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</si>
  <si>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</si>
  <si>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</si>
  <si>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</si>
  <si>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</si>
  <si>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</si>
  <si>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</si>
  <si>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</si>
  <si>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</si>
  <si>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</si>
  <si>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</si>
  <si>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</si>
  <si>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</si>
  <si>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</si>
  <si>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</si>
  <si>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</si>
  <si>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</si>
  <si>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</si>
  <si>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</si>
  <si>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</si>
  <si>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</si>
  <si>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</si>
  <si>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</si>
  <si>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</si>
  <si>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</si>
  <si>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</si>
  <si>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</si>
  <si>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</si>
  <si>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</si>
  <si>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</si>
  <si>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</si>
  <si>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</si>
  <si>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</si>
  <si>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</si>
  <si>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</si>
  <si>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</si>
  <si>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</si>
  <si>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</si>
  <si>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</si>
  <si>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</si>
  <si>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</si>
  <si>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</si>
  <si>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</si>
  <si>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</si>
  <si>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</si>
  <si>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</si>
  <si>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</si>
  <si>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</si>
  <si>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</si>
  <si>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</si>
  <si>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</si>
  <si>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</si>
  <si>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</si>
  <si>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</si>
  <si>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</si>
  <si>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</si>
  <si>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</si>
  <si>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</si>
  <si>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</si>
  <si>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</si>
  <si>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</si>
  <si>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</si>
  <si>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</si>
  <si>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</si>
  <si>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</si>
  <si>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</si>
  <si>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</si>
  <si>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</si>
  <si>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</si>
  <si>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</si>
  <si>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</si>
  <si>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</si>
  <si>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</si>
  <si>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</si>
  <si>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</si>
  <si>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</si>
  <si>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</si>
  <si>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</si>
  <si>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</si>
  <si>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</si>
  <si>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</si>
  <si>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</si>
  <si>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</si>
  <si>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</si>
  <si>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</si>
  <si>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</si>
  <si>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</si>
  <si>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</si>
  <si>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</si>
  <si>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</si>
  <si>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</si>
  <si>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</si>
  <si>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</si>
  <si>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</si>
  <si>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</si>
  <si>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</si>
  <si>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</si>
  <si>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</si>
  <si>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</si>
  <si>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</si>
  <si>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</si>
  <si>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</si>
  <si>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</si>
  <si>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</si>
  <si>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</si>
  <si>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</si>
  <si>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</si>
  <si>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</si>
  <si>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</si>
  <si>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</si>
  <si>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</si>
  <si>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</si>
  <si>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</si>
  <si>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</si>
  <si>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</si>
  <si>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</si>
  <si>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</si>
  <si>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</si>
  <si>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</si>
  <si>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</si>
  <si>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</si>
  <si>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</si>
  <si>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</si>
  <si>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</si>
  <si>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</si>
  <si>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</si>
  <si>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</si>
  <si>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</si>
  <si>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</si>
  <si>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</si>
  <si>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</si>
  <si>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</si>
  <si>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</si>
  <si>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</si>
  <si>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</si>
  <si>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</si>
  <si>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</si>
  <si>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</si>
  <si>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</si>
  <si>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</si>
  <si>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</si>
  <si>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</si>
  <si>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</si>
  <si>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</si>
  <si>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</si>
  <si>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</si>
  <si>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</si>
  <si>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</si>
  <si>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</si>
  <si>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</si>
  <si>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</si>
  <si>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</si>
  <si>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</si>
  <si>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</si>
  <si>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</si>
  <si>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</si>
  <si>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</si>
  <si>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</si>
  <si>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</si>
  <si>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</si>
  <si>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</si>
  <si>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</si>
  <si>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</si>
  <si>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</si>
  <si>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</si>
  <si>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</si>
  <si>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</si>
  <si>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</si>
  <si>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</si>
  <si>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</si>
  <si>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</si>
  <si>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</si>
  <si>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</si>
  <si>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</si>
  <si>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</si>
  <si>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</si>
  <si>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</si>
  <si>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</si>
  <si>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</si>
  <si>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</si>
  <si>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</si>
  <si>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</si>
  <si>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</si>
  <si>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</si>
  <si>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</si>
  <si>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</si>
  <si>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</si>
  <si>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</si>
  <si>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</si>
  <si>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</si>
  <si>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</si>
  <si>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</si>
  <si>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</si>
  <si>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</si>
  <si>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</si>
  <si>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</si>
  <si>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</si>
  <si>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</si>
  <si>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</si>
  <si>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</si>
  <si>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</si>
  <si>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</si>
  <si>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</si>
  <si>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</si>
  <si>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</si>
  <si>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</si>
  <si>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</si>
  <si>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</si>
  <si>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</si>
  <si>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</si>
  <si>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</si>
  <si>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</si>
  <si>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</si>
  <si>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</si>
  <si>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</si>
  <si>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</si>
  <si>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</si>
  <si>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</si>
  <si>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</si>
  <si>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</si>
  <si>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</si>
  <si>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</si>
  <si>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</si>
  <si>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</si>
  <si>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</si>
  <si>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</si>
  <si>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</si>
  <si>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</si>
  <si>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</si>
  <si>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</si>
  <si>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</si>
  <si>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</si>
  <si>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</si>
  <si>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</si>
  <si>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</si>
  <si>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</si>
  <si>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</si>
  <si>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</si>
  <si>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</si>
  <si>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</si>
  <si>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</si>
  <si>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</si>
  <si>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</si>
  <si>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</si>
  <si>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</si>
  <si>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</si>
  <si>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</si>
  <si>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</si>
  <si>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</si>
  <si>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</si>
  <si>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</si>
  <si>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</si>
  <si>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</si>
  <si>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</si>
  <si>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</si>
  <si>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</si>
  <si>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</si>
  <si>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</si>
  <si>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</si>
  <si>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</si>
  <si>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</si>
  <si>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</si>
  <si>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</si>
  <si>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</si>
  <si>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</si>
  <si>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</si>
  <si>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</si>
  <si>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</si>
  <si>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</si>
  <si>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</si>
  <si>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</si>
  <si>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</si>
  <si>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</si>
  <si>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</si>
  <si>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</si>
  <si>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</si>
  <si>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</si>
  <si>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</si>
  <si>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</si>
  <si>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</si>
  <si>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</si>
  <si>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</si>
  <si>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</si>
  <si>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</si>
  <si>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</si>
  <si>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</si>
  <si>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</si>
  <si>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</si>
  <si>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</si>
  <si>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</si>
  <si>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</si>
  <si>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</si>
  <si>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</si>
  <si>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</si>
  <si>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</si>
  <si>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</si>
  <si>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</si>
  <si>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</si>
  <si>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</si>
  <si>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</si>
  <si>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</si>
  <si>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</si>
  <si>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</si>
  <si>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</si>
  <si>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</si>
  <si>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</si>
  <si>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</si>
  <si>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</si>
  <si>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</si>
  <si>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</si>
  <si>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</si>
  <si>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</si>
  <si>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</si>
  <si>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</si>
  <si>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</si>
  <si>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</si>
  <si>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</si>
  <si>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</si>
  <si>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</si>
  <si>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</si>
  <si>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</si>
  <si>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</si>
  <si>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</si>
  <si>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</si>
  <si>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</si>
  <si>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</si>
  <si>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</si>
  <si>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</si>
  <si>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</si>
  <si>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</si>
  <si>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</si>
  <si>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</si>
  <si>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</si>
  <si>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</si>
  <si>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</si>
  <si>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</si>
  <si>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</si>
  <si>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</si>
  <si>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</si>
  <si>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</si>
  <si>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</si>
  <si>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</si>
  <si>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</si>
  <si>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</si>
  <si>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</si>
  <si>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</si>
  <si>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</si>
  <si>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</si>
  <si>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</si>
  <si>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</si>
  <si>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</si>
  <si>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</si>
  <si>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</si>
  <si>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</si>
  <si>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</si>
  <si>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</si>
  <si>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</si>
  <si>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</si>
  <si>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</si>
  <si>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</si>
  <si>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</si>
  <si>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</si>
  <si>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</si>
  <si>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</si>
  <si>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</si>
  <si>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</si>
  <si>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</si>
  <si>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</si>
  <si>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</si>
  <si>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</si>
  <si>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</si>
  <si>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</si>
  <si>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</si>
  <si>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</si>
  <si>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</si>
  <si>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</si>
  <si>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</si>
  <si>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</si>
  <si>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</si>
  <si>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</si>
  <si>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</si>
  <si>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</si>
  <si>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</si>
  <si>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</si>
  <si>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</si>
  <si>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</si>
  <si>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</si>
  <si>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</si>
  <si>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</si>
  <si>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</si>
  <si>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</si>
  <si>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</si>
  <si>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</si>
  <si>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</si>
  <si>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</si>
  <si>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</si>
  <si>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</si>
  <si>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</si>
  <si>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</si>
  <si>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</si>
  <si>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</si>
  <si>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</si>
  <si>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</si>
  <si>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</si>
  <si>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</si>
  <si>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</si>
  <si>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</si>
  <si>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</si>
  <si>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</si>
  <si>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</si>
  <si>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</si>
  <si>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</si>
  <si>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</si>
  <si>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</si>
  <si>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</si>
  <si>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</si>
  <si>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</si>
  <si>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</si>
  <si>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</si>
  <si>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</si>
  <si>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</si>
  <si>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</si>
  <si>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</si>
  <si>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</si>
  <si>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</si>
  <si>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</si>
  <si>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</si>
  <si>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</si>
  <si>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</si>
  <si>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</si>
  <si>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</si>
  <si>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</si>
  <si>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</si>
  <si>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</si>
  <si>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</si>
  <si>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</si>
  <si>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</si>
  <si>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</si>
  <si>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</si>
  <si>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</si>
  <si>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</si>
  <si>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</si>
  <si>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</si>
  <si>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</si>
  <si>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</si>
  <si>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</si>
  <si>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</si>
  <si>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</si>
  <si>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</si>
  <si>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</si>
  <si>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</si>
  <si>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</si>
  <si>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</si>
  <si>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</si>
  <si>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</si>
  <si>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</si>
  <si>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</si>
  <si>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</si>
  <si>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</si>
  <si>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</si>
  <si>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</si>
  <si>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</si>
  <si>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</si>
  <si>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</si>
  <si>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</si>
  <si>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</si>
  <si>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</si>
  <si>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</si>
  <si>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</si>
  <si>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</si>
  <si>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</si>
  <si>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</si>
  <si>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</si>
  <si>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</si>
  <si>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</si>
  <si>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</si>
  <si>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</si>
  <si>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</si>
  <si>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</si>
  <si>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</si>
  <si>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</si>
  <si>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</si>
  <si>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</si>
  <si>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</si>
  <si>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</si>
  <si>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</si>
  <si>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</si>
  <si>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</si>
  <si>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</si>
  <si>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</si>
  <si>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</si>
  <si>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</si>
  <si>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</si>
  <si>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</si>
  <si>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</si>
  <si>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</si>
  <si>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</si>
  <si>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</si>
  <si>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</si>
  <si>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</si>
  <si>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</si>
  <si>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</si>
  <si>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</si>
  <si>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</si>
  <si>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</si>
  <si>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</si>
  <si>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</si>
  <si>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</si>
  <si>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</si>
  <si>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</si>
  <si>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</si>
  <si>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</si>
  <si>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</si>
  <si>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</si>
  <si>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</si>
  <si>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</si>
  <si>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</si>
  <si>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</si>
  <si>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</si>
  <si>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</si>
  <si>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</si>
  <si>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</si>
  <si>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</si>
  <si>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</si>
  <si>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</si>
  <si>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</si>
  <si>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</si>
  <si>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</si>
  <si>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</si>
  <si>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</si>
  <si>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</si>
  <si>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</si>
  <si>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</si>
  <si>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</si>
  <si>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</si>
  <si>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</si>
  <si>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</si>
  <si>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</si>
  <si>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</si>
  <si>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</si>
  <si>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</si>
  <si>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</si>
  <si>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</si>
  <si>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</si>
  <si>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</si>
  <si>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</si>
  <si>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</si>
  <si>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</si>
  <si>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</si>
  <si>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</si>
  <si>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</si>
  <si>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</si>
  <si>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</si>
  <si>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</si>
  <si>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</si>
  <si>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</si>
  <si>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</si>
  <si>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</si>
  <si>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</si>
  <si>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</si>
  <si>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</si>
  <si>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</si>
  <si>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</si>
  <si>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</si>
  <si>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</si>
  <si>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</si>
  <si>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</si>
  <si>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</si>
  <si>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</si>
  <si>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</si>
  <si>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</si>
  <si>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</si>
  <si>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</si>
  <si>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</si>
  <si>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</si>
  <si>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</si>
  <si>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</si>
  <si>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</si>
  <si>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</si>
  <si>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</si>
  <si>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</si>
  <si>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</si>
  <si>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</si>
  <si>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</si>
  <si>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</si>
  <si>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</si>
  <si>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</si>
  <si>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</si>
  <si>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</si>
  <si>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</si>
  <si>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</si>
  <si>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</si>
  <si>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</si>
  <si>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</si>
  <si>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</si>
  <si>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</si>
  <si>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</si>
  <si>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</si>
  <si>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</si>
  <si>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</si>
  <si>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</si>
  <si>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</si>
  <si>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</si>
  <si>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</si>
  <si>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</si>
  <si>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</si>
  <si>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</si>
  <si>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</si>
  <si>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</si>
  <si>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</si>
  <si>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</si>
  <si>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</si>
  <si>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</si>
  <si>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</si>
  <si>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</si>
  <si>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</si>
  <si>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</si>
  <si>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</si>
  <si>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</si>
  <si>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</si>
  <si>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</si>
  <si>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</si>
  <si>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</si>
  <si>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</si>
  <si>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</si>
  <si>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</si>
  <si>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</si>
  <si>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</si>
  <si>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</si>
  <si>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</si>
  <si>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</si>
  <si>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</si>
  <si>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</si>
  <si>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</si>
  <si>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</si>
  <si>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</si>
  <si>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</si>
  <si>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</si>
  <si>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</si>
  <si>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</si>
  <si>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</si>
  <si>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</si>
  <si>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</si>
  <si>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</si>
  <si>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</si>
  <si>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</si>
  <si>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</si>
  <si>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</si>
  <si>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</si>
  <si>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</si>
  <si>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</si>
  <si>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</si>
  <si>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</si>
  <si>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</si>
  <si>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</si>
  <si>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</si>
  <si>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</si>
  <si>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</si>
  <si>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</si>
  <si>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</si>
  <si>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</si>
  <si>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</si>
  <si>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</si>
  <si>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</si>
  <si>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</si>
  <si>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</si>
  <si>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</si>
  <si>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</si>
  <si>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</si>
  <si>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</si>
  <si>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</si>
  <si>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</si>
  <si>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</si>
  <si>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</si>
  <si>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</si>
  <si>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</si>
  <si>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</si>
  <si>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</si>
  <si>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</si>
  <si>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</si>
  <si>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</si>
  <si>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</si>
  <si>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</si>
  <si>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</si>
  <si>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</si>
  <si>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</si>
  <si>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</si>
  <si>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</si>
  <si>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</si>
  <si>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</si>
  <si>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</si>
  <si>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</si>
  <si>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</si>
  <si>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</si>
  <si>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</si>
  <si>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</si>
  <si>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</si>
  <si>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</si>
  <si>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</si>
  <si>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</si>
  <si>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</si>
  <si>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</si>
  <si>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</si>
  <si>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</si>
  <si>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</si>
  <si>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</si>
  <si>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</si>
  <si>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</si>
  <si>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</si>
  <si>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</si>
  <si>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</si>
  <si>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</si>
  <si>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</si>
  <si>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</si>
  <si>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</si>
  <si>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</si>
  <si>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</si>
  <si>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</si>
  <si>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</si>
  <si>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</si>
  <si>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</si>
  <si>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</si>
  <si>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</si>
  <si>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</si>
  <si>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</si>
  <si>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</si>
  <si>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</si>
  <si>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</si>
  <si>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</si>
  <si>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</si>
  <si>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</si>
  <si>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</si>
  <si>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</si>
  <si>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</si>
  <si>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</si>
  <si>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</si>
  <si>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</si>
  <si>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</si>
  <si>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</si>
  <si>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</si>
  <si>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</si>
  <si>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</si>
  <si>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</si>
  <si>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</si>
  <si>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</si>
  <si>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</si>
  <si>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</si>
  <si>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</si>
  <si>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</si>
  <si>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</si>
  <si>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</si>
  <si>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</si>
  <si>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</si>
  <si>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</si>
  <si>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</si>
  <si>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</si>
  <si>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</si>
  <si>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</si>
  <si>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</si>
  <si>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</si>
  <si>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</si>
  <si>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</si>
  <si>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</si>
  <si>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</si>
  <si>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</si>
  <si>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</si>
  <si>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</si>
  <si>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</si>
  <si>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</si>
  <si>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</si>
  <si>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</si>
  <si>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</si>
  <si>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</si>
  <si>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</si>
  <si>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</si>
  <si>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</si>
  <si>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</si>
  <si>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</si>
  <si>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</si>
  <si>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</si>
  <si>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</si>
  <si>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</si>
  <si>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</si>
  <si>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</si>
  <si>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</si>
  <si>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</si>
  <si>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</si>
  <si>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</si>
  <si>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</si>
  <si>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</si>
  <si>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</si>
  <si>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</si>
  <si>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</si>
  <si>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</si>
  <si>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</si>
  <si>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</si>
  <si>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</si>
  <si>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</si>
  <si>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</si>
  <si>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</si>
  <si>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</si>
  <si>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</si>
  <si>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</si>
  <si>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</si>
  <si>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</si>
  <si>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</si>
  <si>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</si>
  <si>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</si>
  <si>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</si>
  <si>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</si>
  <si>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</si>
  <si>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</si>
  <si>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</si>
  <si>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</si>
  <si>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</si>
  <si>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</si>
  <si>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</si>
  <si>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</si>
  <si>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</si>
  <si>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</si>
  <si>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</si>
  <si>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</si>
  <si>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</si>
  <si>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</si>
  <si>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</si>
  <si>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</si>
  <si>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</si>
  <si>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</si>
  <si>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</si>
  <si>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</si>
  <si>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</si>
  <si>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</si>
  <si>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</si>
  <si>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</si>
  <si>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</si>
  <si>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</si>
  <si>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</si>
  <si>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</si>
  <si>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</si>
  <si>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</si>
  <si>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</si>
  <si>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</si>
  <si>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</si>
  <si>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</si>
  <si>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</si>
  <si>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</si>
  <si>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</si>
  <si>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</si>
  <si>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</si>
  <si>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</si>
  <si>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</si>
  <si>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</si>
  <si>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</si>
  <si>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</si>
  <si>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</si>
  <si>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</si>
  <si>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</si>
  <si>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</si>
  <si>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</si>
  <si>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</si>
  <si>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</si>
  <si>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</si>
  <si>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</si>
  <si>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</si>
  <si>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</si>
  <si>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</si>
  <si>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</si>
  <si>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</si>
  <si>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</si>
  <si>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</si>
  <si>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</si>
  <si>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</si>
  <si>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</si>
  <si>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</si>
  <si>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</si>
  <si>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</si>
  <si>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</si>
  <si>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</si>
  <si>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</si>
  <si>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</si>
  <si>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</si>
  <si>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</si>
  <si>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</si>
  <si>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</si>
  <si>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</si>
  <si>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</si>
  <si>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</si>
  <si>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</si>
  <si>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</si>
  <si>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</si>
  <si>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</si>
  <si>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</si>
  <si>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</si>
  <si>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</si>
  <si>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</si>
  <si>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</si>
  <si>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</si>
  <si>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</si>
  <si>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</si>
  <si>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</si>
  <si>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</si>
  <si>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</si>
  <si>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</si>
  <si>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</si>
  <si>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</si>
  <si>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</si>
  <si>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</si>
  <si>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</si>
  <si>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</si>
  <si>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</si>
  <si>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</si>
  <si>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</si>
  <si>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</si>
  <si>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</si>
  <si>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</si>
  <si>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</si>
  <si>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</si>
  <si>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</si>
  <si>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</si>
  <si>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</si>
  <si>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</si>
  <si>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</si>
  <si>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</si>
  <si>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</si>
  <si>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</si>
  <si>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</si>
  <si>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</si>
  <si>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</si>
  <si>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</si>
  <si>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</si>
  <si>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</si>
  <si>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</si>
  <si>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</si>
  <si>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</si>
  <si>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</si>
  <si>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</si>
  <si>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</si>
  <si>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</si>
  <si>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</si>
  <si>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</si>
  <si>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</si>
  <si>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</si>
  <si>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</si>
  <si>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</si>
  <si>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</si>
  <si>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</si>
  <si>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</si>
  <si>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</si>
  <si>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</si>
  <si>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</si>
  <si>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</si>
  <si>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</si>
  <si>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</si>
  <si>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</si>
  <si>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</si>
  <si>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</si>
  <si>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</si>
  <si>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</si>
  <si>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</si>
  <si>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</si>
  <si>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</si>
  <si>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</si>
  <si>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</si>
  <si>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</si>
  <si>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</si>
  <si>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</si>
  <si>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</si>
  <si>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</si>
  <si>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</si>
  <si>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</si>
  <si>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</si>
  <si>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</si>
  <si>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</si>
  <si>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</si>
  <si>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</si>
  <si>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</si>
  <si>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</si>
  <si>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</si>
  <si>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</si>
  <si>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</si>
  <si>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</si>
  <si>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</si>
  <si>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</si>
  <si>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</si>
  <si>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</si>
  <si>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</si>
  <si>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</si>
  <si>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</si>
  <si>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</si>
  <si>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</si>
  <si>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</si>
  <si>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</si>
  <si>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</si>
  <si>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</si>
  <si>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</si>
  <si>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</si>
  <si>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</si>
  <si>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</si>
  <si>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</si>
  <si>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</si>
  <si>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</si>
  <si>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</si>
  <si>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</si>
  <si>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</si>
  <si>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</si>
  <si>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</si>
  <si>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</si>
  <si>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</si>
  <si>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</si>
  <si>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</si>
  <si>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</si>
  <si>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</si>
  <si>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</si>
  <si>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</si>
  <si>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</si>
  <si>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</si>
  <si>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</si>
  <si>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</si>
  <si>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</si>
  <si>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</si>
  <si>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</si>
  <si>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</si>
  <si>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</si>
  <si>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</si>
  <si>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</si>
  <si>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</si>
  <si>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</si>
  <si>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</si>
  <si>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</si>
  <si>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</si>
  <si>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</si>
  <si>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</si>
  <si>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</si>
  <si>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</si>
  <si>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</si>
  <si>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</si>
  <si>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</si>
  <si>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</si>
  <si>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</si>
  <si>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</si>
  <si>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</si>
  <si>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</si>
  <si>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</si>
  <si>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</si>
  <si>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</si>
  <si>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</si>
  <si>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</si>
  <si>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</si>
  <si>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</si>
  <si>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</si>
  <si>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</si>
  <si>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</si>
  <si>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</si>
  <si>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</si>
  <si>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</si>
  <si>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</si>
  <si>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</si>
  <si>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</si>
  <si>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</si>
  <si>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</si>
  <si>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</si>
  <si>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</si>
  <si>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</si>
  <si>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</si>
  <si>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</si>
  <si>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</si>
  <si>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</si>
  <si>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</si>
  <si>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</si>
  <si>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</si>
  <si>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</si>
  <si>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</si>
  <si>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</si>
  <si>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</si>
  <si>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</si>
  <si>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</si>
  <si>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</si>
  <si>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</si>
  <si>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</si>
  <si>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</si>
  <si>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</si>
  <si>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</si>
  <si>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</si>
  <si>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</si>
  <si>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</si>
  <si>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</si>
  <si>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</si>
  <si>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</si>
  <si>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</si>
  <si>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</si>
  <si>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</si>
  <si>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</si>
  <si>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</si>
  <si>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</si>
  <si>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</si>
  <si>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</si>
  <si>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</si>
  <si>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</si>
  <si>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</si>
  <si>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</si>
  <si>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</si>
  <si>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</si>
  <si>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</si>
  <si>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</si>
  <si>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</si>
  <si>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</si>
  <si>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</si>
  <si>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</si>
  <si>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</si>
  <si>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</si>
  <si>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</si>
  <si>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</si>
  <si>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</si>
  <si>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</si>
  <si>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</si>
  <si>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</si>
  <si>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</si>
  <si>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</si>
  <si>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</si>
  <si>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</si>
  <si>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</si>
  <si>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</si>
  <si>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</si>
  <si>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</si>
  <si>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</si>
  <si>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</si>
  <si>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</si>
  <si>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</si>
  <si>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</si>
  <si>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</si>
  <si>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</si>
  <si>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</si>
  <si>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</si>
  <si>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</si>
  <si>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</si>
  <si>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</si>
  <si>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</si>
  <si>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</si>
  <si>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</si>
  <si>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</si>
  <si>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</si>
  <si>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</si>
  <si>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</si>
  <si>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</si>
  <si>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</si>
  <si>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</si>
  <si>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</si>
  <si>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</si>
  <si>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</si>
  <si>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</si>
  <si>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</si>
  <si>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</si>
  <si>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</si>
  <si>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</si>
  <si>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</si>
  <si>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</si>
  <si>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</si>
  <si>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</si>
  <si>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</si>
  <si>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</si>
  <si>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</si>
  <si>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</si>
  <si>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</si>
  <si>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</si>
  <si>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</si>
  <si>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</si>
  <si>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</si>
  <si>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</si>
  <si>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</si>
  <si>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</si>
  <si>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</si>
  <si>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</si>
  <si>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</si>
  <si>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</si>
  <si>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</si>
  <si>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</si>
  <si>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</si>
  <si>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</si>
  <si>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</si>
  <si>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</si>
  <si>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</si>
  <si>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</si>
  <si>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</si>
  <si>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</si>
  <si>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</si>
  <si>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</si>
  <si>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</si>
  <si>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</si>
  <si>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</si>
  <si>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</si>
  <si>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</si>
  <si>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</si>
  <si>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</si>
  <si>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</si>
  <si>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</si>
  <si>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</si>
  <si>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</si>
  <si>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</si>
  <si>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</si>
  <si>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</si>
  <si>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</si>
  <si>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</si>
  <si>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</si>
  <si>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</si>
  <si>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</si>
  <si>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</si>
  <si>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</si>
  <si>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</si>
  <si>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</si>
  <si>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</si>
  <si>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</si>
  <si>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</si>
  <si>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</si>
  <si>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</si>
  <si>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</si>
  <si>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</si>
  <si>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</si>
  <si>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</si>
  <si>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</si>
  <si>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</si>
  <si>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</si>
  <si>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</si>
  <si>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</si>
  <si>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</si>
  <si>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</si>
  <si>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</si>
  <si>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</si>
  <si>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</si>
  <si>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</si>
  <si>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</si>
  <si>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</si>
  <si>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</si>
  <si>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</si>
  <si>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</si>
  <si>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</si>
  <si>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</si>
  <si>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</si>
  <si>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</si>
  <si>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</si>
  <si>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</si>
  <si>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</si>
  <si>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</si>
  <si>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</si>
  <si>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</si>
  <si>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</si>
  <si>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</si>
  <si>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</si>
  <si>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</si>
  <si>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</si>
  <si>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</si>
  <si>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</si>
  <si>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</si>
  <si>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</si>
  <si>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</si>
  <si>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</si>
  <si>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</si>
  <si>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</si>
  <si>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</si>
  <si>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</si>
  <si>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</si>
  <si>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</si>
  <si>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</si>
  <si>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</si>
  <si>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</si>
  <si>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</si>
  <si>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</si>
  <si>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</si>
  <si>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</si>
  <si>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</si>
  <si>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</si>
  <si>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</si>
  <si>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</si>
  <si>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</si>
  <si>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</si>
  <si>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</si>
  <si>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</si>
  <si>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</si>
  <si>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</si>
  <si>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</si>
  <si>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</si>
  <si>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</si>
  <si>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</si>
  <si>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</si>
  <si>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</si>
  <si>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</si>
  <si>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</si>
  <si>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</si>
  <si>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</si>
  <si>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</si>
  <si>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</si>
  <si>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</si>
  <si>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</si>
  <si>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</si>
  <si>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</si>
  <si>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</si>
  <si>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</si>
  <si>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</si>
  <si>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</si>
  <si>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</si>
  <si>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</si>
  <si>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</si>
  <si>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</si>
  <si>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</si>
  <si>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</si>
  <si>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</si>
  <si>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</si>
  <si>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</si>
  <si>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</si>
  <si>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</si>
  <si>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</si>
  <si>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</si>
  <si>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</si>
  <si>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</si>
  <si>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</si>
  <si>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</si>
  <si>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</si>
  <si>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</si>
  <si>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</si>
  <si>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</si>
  <si>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</si>
  <si>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</si>
  <si>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</si>
  <si>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</si>
  <si>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</si>
  <si>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</si>
  <si>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</si>
  <si>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</si>
  <si>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</si>
  <si>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</si>
  <si>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</si>
  <si>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</si>
  <si>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</si>
  <si>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</si>
  <si>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</si>
  <si>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</si>
  <si>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</si>
  <si>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</si>
  <si>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</si>
  <si>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</si>
  <si>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</si>
  <si>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</si>
  <si>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</si>
  <si>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</si>
  <si>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</si>
  <si>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</si>
  <si>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</si>
  <si>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</si>
  <si>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</si>
  <si>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</si>
  <si>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</si>
  <si>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</si>
  <si>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</si>
  <si>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</si>
  <si>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</si>
  <si>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</si>
  <si>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</si>
  <si>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</si>
  <si>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</si>
  <si>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</si>
  <si>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</si>
  <si>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</si>
  <si>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</si>
  <si>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</si>
  <si>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</si>
  <si>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</si>
  <si>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</si>
  <si>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</si>
  <si>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</si>
  <si>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</si>
  <si>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</si>
  <si>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</si>
  <si>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</si>
  <si>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</si>
  <si>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</si>
  <si>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</si>
  <si>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</si>
  <si>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</si>
  <si>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</si>
  <si>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</si>
  <si>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</si>
  <si>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</si>
  <si>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</si>
  <si>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</si>
  <si>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</si>
  <si>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</si>
  <si>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</si>
  <si>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</si>
  <si>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</si>
  <si>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</si>
  <si>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</si>
  <si>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</si>
  <si>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</si>
  <si>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</si>
  <si>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</si>
  <si>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</si>
  <si>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</si>
  <si>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</si>
  <si>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</si>
  <si>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</si>
  <si>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</si>
  <si>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</si>
  <si>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</si>
  <si>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</si>
  <si>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</si>
  <si>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</si>
  <si>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</si>
  <si>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</si>
  <si>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</si>
  <si>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</si>
  <si>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</si>
  <si>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</si>
  <si>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</si>
  <si>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</si>
  <si>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</si>
  <si>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</si>
  <si>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</si>
  <si>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</si>
  <si>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</si>
  <si>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</si>
  <si>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</si>
  <si>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</si>
  <si>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</si>
  <si>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</si>
  <si>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</si>
  <si>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</si>
  <si>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</si>
  <si>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</si>
  <si>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</si>
  <si>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</si>
  <si>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</si>
  <si>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</si>
  <si>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</si>
  <si>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</si>
  <si>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</si>
  <si>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</si>
  <si>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</si>
  <si>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</si>
  <si>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</si>
  <si>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</si>
  <si>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</si>
  <si>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</si>
  <si>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</si>
  <si>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</si>
  <si>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</si>
  <si>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</si>
  <si>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</si>
  <si>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</si>
  <si>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</si>
  <si>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</si>
  <si>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</si>
  <si>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</si>
  <si>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</si>
  <si>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</si>
  <si>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</si>
  <si>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</si>
  <si>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</si>
  <si>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</si>
  <si>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</si>
  <si>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</si>
  <si>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</si>
  <si>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</si>
  <si>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</si>
  <si>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</si>
  <si>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</si>
  <si>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</si>
  <si>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</si>
  <si>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</si>
  <si>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</si>
  <si>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</si>
  <si>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</si>
  <si>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</si>
  <si>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</si>
  <si>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</si>
  <si>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</si>
  <si>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</si>
  <si>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</si>
  <si>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</si>
  <si>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</si>
  <si>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</si>
  <si>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</si>
  <si>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</si>
  <si>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</si>
  <si>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</si>
  <si>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</si>
  <si>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</si>
  <si>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</si>
  <si>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</si>
  <si>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</si>
  <si>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</si>
  <si>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</si>
  <si>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</si>
  <si>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</si>
  <si>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</si>
  <si>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</si>
  <si>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</si>
  <si>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</si>
  <si>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</si>
  <si>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</si>
  <si>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</si>
  <si>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</si>
  <si>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</si>
  <si>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</si>
  <si>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</si>
  <si>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</si>
  <si>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</si>
  <si>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</si>
  <si>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</si>
  <si>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</si>
  <si>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</si>
  <si>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</si>
  <si>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</si>
  <si>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</si>
  <si>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</si>
  <si>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</si>
  <si>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</si>
  <si>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</si>
  <si>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</si>
  <si>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</si>
  <si>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</si>
  <si>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</si>
  <si>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</si>
  <si>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</si>
  <si>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</si>
  <si>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</si>
  <si>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</si>
  <si>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</si>
  <si>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</si>
  <si>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</si>
  <si>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</si>
  <si>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</si>
  <si>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</si>
  <si>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</si>
  <si>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</si>
  <si>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</si>
  <si>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</si>
  <si>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</si>
  <si>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</si>
  <si>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</si>
  <si>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</si>
  <si>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</si>
  <si>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</si>
  <si>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</si>
  <si>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</si>
  <si>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</si>
  <si>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</si>
  <si>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</si>
  <si>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</si>
  <si>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</si>
  <si>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</si>
  <si>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</si>
  <si>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</si>
  <si>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</si>
  <si>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</si>
  <si>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</si>
  <si>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</si>
  <si>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</si>
  <si>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</si>
  <si>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</si>
  <si>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</si>
  <si>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</si>
  <si>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</si>
  <si>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</si>
  <si>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</si>
  <si>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</si>
  <si>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</si>
  <si>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</si>
  <si>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</si>
  <si>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</si>
  <si>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</si>
  <si>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</si>
  <si>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</si>
  <si>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</si>
  <si>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</si>
  <si>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</si>
  <si>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</si>
  <si>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</si>
  <si>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</si>
  <si>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</si>
  <si>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</si>
  <si>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</si>
  <si>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</si>
  <si>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</si>
  <si>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</si>
  <si>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</si>
  <si>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</si>
  <si>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</si>
  <si>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</si>
  <si>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</si>
  <si>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</si>
  <si>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</si>
  <si>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</si>
  <si>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</si>
  <si>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</si>
  <si>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</si>
  <si>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</si>
  <si>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</si>
  <si>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</si>
  <si>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</si>
  <si>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</si>
  <si>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</si>
  <si>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</si>
  <si>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</si>
  <si>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</si>
  <si>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</si>
  <si>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</si>
  <si>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</si>
  <si>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</si>
  <si>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</si>
  <si>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</si>
  <si>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</si>
  <si>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</si>
  <si>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</si>
  <si>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</si>
  <si>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</si>
  <si>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</si>
  <si>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</si>
  <si>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</si>
  <si>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</si>
  <si>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</si>
  <si>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</si>
  <si>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</si>
  <si>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</si>
  <si>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</si>
  <si>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</si>
  <si>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</si>
  <si>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</si>
  <si>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</si>
  <si>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</si>
  <si>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</si>
  <si>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</si>
  <si>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</si>
  <si>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</si>
  <si>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</si>
  <si>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</si>
  <si>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</si>
  <si>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</si>
  <si>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</si>
  <si>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</si>
  <si>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</si>
  <si>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</si>
  <si>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</si>
  <si>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</si>
  <si>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</si>
  <si>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</si>
  <si>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</si>
  <si>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</si>
  <si>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</si>
  <si>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</si>
  <si>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</si>
  <si>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</si>
  <si>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</si>
  <si>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</si>
  <si>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</si>
  <si>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</si>
  <si>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</si>
  <si>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</si>
  <si>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</si>
  <si>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</si>
  <si>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</si>
  <si>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</si>
  <si>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</si>
  <si>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</si>
  <si>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</si>
  <si>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</si>
  <si>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</si>
  <si>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</si>
  <si>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</si>
  <si>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</si>
  <si>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</si>
  <si>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</si>
  <si>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</si>
  <si>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</si>
  <si>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</si>
  <si>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</si>
  <si>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</si>
  <si>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</si>
  <si>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</si>
  <si>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</si>
  <si>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</si>
  <si>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</si>
  <si>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</si>
  <si>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</si>
  <si>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</si>
  <si>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</si>
  <si>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</si>
  <si>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</si>
  <si>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</si>
  <si>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</si>
  <si>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</si>
  <si>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</si>
  <si>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</si>
  <si>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</si>
  <si>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</si>
  <si>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</si>
  <si>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</si>
  <si>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</si>
  <si>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</si>
  <si>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</si>
  <si>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</si>
  <si>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</si>
  <si>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</si>
  <si>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</si>
  <si>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</si>
  <si>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</si>
  <si>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</si>
  <si>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</si>
  <si>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</si>
  <si>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</si>
  <si>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</si>
  <si>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</si>
  <si>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</si>
  <si>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</si>
  <si>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</si>
  <si>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</si>
  <si>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</si>
  <si>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</si>
  <si>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</si>
  <si>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</si>
  <si>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</si>
  <si>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</si>
  <si>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</si>
  <si>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</si>
  <si>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</si>
  <si>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</si>
  <si>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</si>
  <si>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</si>
  <si>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</si>
  <si>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</si>
  <si>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</si>
  <si>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</si>
  <si>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</si>
  <si>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</si>
  <si>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</si>
  <si>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</si>
  <si>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</si>
  <si>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</si>
  <si>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</si>
  <si>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</si>
  <si>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</si>
  <si>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</si>
  <si>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</si>
  <si>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</si>
  <si>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</si>
  <si>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</si>
  <si>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</si>
  <si>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</si>
  <si>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</si>
  <si>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</si>
  <si>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</si>
  <si>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</si>
  <si>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</si>
  <si>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</si>
  <si>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</si>
  <si>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</si>
  <si>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</si>
  <si>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</si>
  <si>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</si>
  <si>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</si>
  <si>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</si>
  <si>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</si>
  <si>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</si>
  <si>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</si>
  <si>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</si>
  <si>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</si>
  <si>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</si>
  <si>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</si>
  <si>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</si>
  <si>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</si>
  <si>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</si>
  <si>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</si>
  <si>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</si>
  <si>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</si>
  <si>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</si>
  <si>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</si>
  <si>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</si>
  <si>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</si>
  <si>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</si>
  <si>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</si>
  <si>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</si>
  <si>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</si>
  <si>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</si>
  <si>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</si>
  <si>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</si>
  <si>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</si>
  <si>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</si>
  <si>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</si>
  <si>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</si>
  <si>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</si>
  <si>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</si>
  <si>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</si>
  <si>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</si>
  <si>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</si>
  <si>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</si>
  <si>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</si>
  <si>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</si>
  <si>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</si>
  <si>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</si>
  <si>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</si>
  <si>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</si>
  <si>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</si>
  <si>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</si>
  <si>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</si>
  <si>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</si>
  <si>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</si>
  <si>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</si>
  <si>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</si>
  <si>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</si>
  <si>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</si>
  <si>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</si>
  <si>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</si>
  <si>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</si>
  <si>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</si>
  <si>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</si>
  <si>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</si>
  <si>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</si>
  <si>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</si>
  <si>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</si>
  <si>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</si>
  <si>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</si>
  <si>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</si>
  <si>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</si>
  <si>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</si>
  <si>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</si>
  <si>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</si>
  <si>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</si>
  <si>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</si>
  <si>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</si>
  <si>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</si>
  <si>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</si>
  <si>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</si>
  <si>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</si>
  <si>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</si>
  <si>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</si>
  <si>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</si>
  <si>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</si>
  <si>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</si>
  <si>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</si>
  <si>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</si>
  <si>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</si>
  <si>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</si>
  <si>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</si>
  <si>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</si>
  <si>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</si>
  <si>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</si>
  <si>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</si>
  <si>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</si>
  <si>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</si>
  <si>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</si>
  <si>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</si>
  <si>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</si>
  <si>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</si>
  <si>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</si>
  <si>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</si>
  <si>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</si>
  <si>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</si>
  <si>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</si>
  <si>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</si>
  <si>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</si>
  <si>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</si>
  <si>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</si>
  <si>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</si>
  <si>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</si>
  <si>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</si>
  <si>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</si>
  <si>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</si>
  <si>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</si>
  <si>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</si>
  <si>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</si>
  <si>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</si>
  <si>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</si>
  <si>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</si>
  <si>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</si>
  <si>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</si>
  <si>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</si>
  <si>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</si>
  <si>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</si>
  <si>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</si>
  <si>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</si>
  <si>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</si>
  <si>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</si>
  <si>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</si>
  <si>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</si>
  <si>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</si>
  <si>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</si>
  <si>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</si>
  <si>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</si>
  <si>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</si>
  <si>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</si>
  <si>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</si>
  <si>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</si>
  <si>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</si>
  <si>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</si>
  <si>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</si>
  <si>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</si>
  <si>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</si>
  <si>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</si>
  <si>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</si>
  <si>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</si>
  <si>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</si>
  <si>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</si>
  <si>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</si>
  <si>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</si>
  <si>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</si>
  <si>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</si>
  <si>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</si>
  <si>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</si>
  <si>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</si>
  <si>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</si>
  <si>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</si>
  <si>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</si>
  <si>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</si>
  <si>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</si>
  <si>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</si>
  <si>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</si>
  <si>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</si>
  <si>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</si>
  <si>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</si>
  <si>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</si>
  <si>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</si>
  <si>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</si>
  <si>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</si>
  <si>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</si>
  <si>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</si>
  <si>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</si>
  <si>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</si>
  <si>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</si>
  <si>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</si>
  <si>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</si>
  <si>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</si>
  <si>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</si>
  <si>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</si>
  <si>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</si>
  <si>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</si>
  <si>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</si>
  <si>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</si>
  <si>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</si>
  <si>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</si>
  <si>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</si>
  <si>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</si>
  <si>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</si>
  <si>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</si>
  <si>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</si>
  <si>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</si>
  <si>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</si>
  <si>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</si>
  <si>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</si>
  <si>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</si>
  <si>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</si>
  <si>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</si>
  <si>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</si>
  <si>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</si>
  <si>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</si>
  <si>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</si>
  <si>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</si>
  <si>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</si>
  <si>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</si>
  <si>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</si>
  <si>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</si>
  <si>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</si>
  <si>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</si>
  <si>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</si>
  <si>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</si>
  <si>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</si>
  <si>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</si>
  <si>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</si>
  <si>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</si>
  <si>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</si>
  <si>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</si>
  <si>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</si>
  <si>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</si>
  <si>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</si>
  <si>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</si>
  <si>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</si>
  <si>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</si>
  <si>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</si>
  <si>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</si>
  <si>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</si>
  <si>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</si>
  <si>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</si>
  <si>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</si>
  <si>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</si>
  <si>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</si>
  <si>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</si>
  <si>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</si>
  <si>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</si>
  <si>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</si>
  <si>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</si>
  <si>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</si>
  <si>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</si>
  <si>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</si>
  <si>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</si>
  <si>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</si>
  <si>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</si>
  <si>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</si>
  <si>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</si>
  <si>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</si>
  <si>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</si>
  <si>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</si>
  <si>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</si>
  <si>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</si>
  <si>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</si>
  <si>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</si>
  <si>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</si>
  <si>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</si>
  <si>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</si>
  <si>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</si>
  <si>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</si>
  <si>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</si>
  <si>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</si>
  <si>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</si>
  <si>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</si>
  <si>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</si>
  <si>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</si>
  <si>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</si>
  <si>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</si>
  <si>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</si>
  <si>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</si>
  <si>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</si>
  <si>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</si>
  <si>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</si>
  <si>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</si>
  <si>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</si>
  <si>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</si>
  <si>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</si>
  <si>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</si>
  <si>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</si>
  <si>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</si>
  <si>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</si>
  <si>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</si>
  <si>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</si>
  <si>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</si>
  <si>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</si>
  <si>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</si>
  <si>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</si>
  <si>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</si>
  <si>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</si>
  <si>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</si>
  <si>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</si>
  <si>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</si>
  <si>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</si>
  <si>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</si>
  <si>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</si>
  <si>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</si>
  <si>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</si>
  <si>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</si>
  <si>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</si>
  <si>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</si>
  <si>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</si>
  <si>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</si>
  <si>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</si>
  <si>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</si>
  <si>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</si>
  <si>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</si>
  <si>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</si>
  <si>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</si>
  <si>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</si>
  <si>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</si>
  <si>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</si>
  <si>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</si>
  <si>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</si>
  <si>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</si>
  <si>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</si>
  <si>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</si>
  <si>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</si>
  <si>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</si>
  <si>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</si>
  <si>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</si>
  <si>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</si>
  <si>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</si>
  <si>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</si>
  <si>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</si>
  <si>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</si>
  <si>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</si>
  <si>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</si>
  <si>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</si>
  <si>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</si>
  <si>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</si>
  <si>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</si>
  <si>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</si>
  <si>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</si>
  <si>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</si>
  <si>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</si>
  <si>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</si>
  <si>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</si>
  <si>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</si>
  <si>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</si>
  <si>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</si>
  <si>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</si>
  <si>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</si>
  <si>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</si>
  <si>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</si>
  <si>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</si>
  <si>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</si>
  <si>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</si>
  <si>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</si>
  <si>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</si>
  <si>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</si>
  <si>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</si>
  <si>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</si>
  <si>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</si>
  <si>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</si>
  <si>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</si>
  <si>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</si>
  <si>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</si>
  <si>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</si>
  <si>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</si>
  <si>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</si>
  <si>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</si>
  <si>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</si>
  <si>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</si>
  <si>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</si>
  <si>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</si>
  <si>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</si>
  <si>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</si>
  <si>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</si>
  <si>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</si>
  <si>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</si>
  <si>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</si>
  <si>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</si>
  <si>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</si>
  <si>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</si>
  <si>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</si>
  <si>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</si>
  <si>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</si>
  <si>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</si>
  <si>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</si>
  <si>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</si>
  <si>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</si>
  <si>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</si>
  <si>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</si>
  <si>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</si>
  <si>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</si>
  <si>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</si>
  <si>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</si>
  <si>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</si>
  <si>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</si>
  <si>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</si>
  <si>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</si>
  <si>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</si>
  <si>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</si>
  <si>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</si>
  <si>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</si>
  <si>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</si>
  <si>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</si>
  <si>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</si>
  <si>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</si>
  <si>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</si>
  <si>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</si>
  <si>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</si>
  <si>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</si>
  <si>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</si>
  <si>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</si>
  <si>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</si>
  <si>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</si>
  <si>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</si>
  <si>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</si>
  <si>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</si>
  <si>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</si>
  <si>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</si>
  <si>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</si>
  <si>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</si>
  <si>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</si>
  <si>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</si>
  <si>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</si>
  <si>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</si>
  <si>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</si>
  <si>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</si>
  <si>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</si>
  <si>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</si>
  <si>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</si>
  <si>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</si>
  <si>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</si>
  <si>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</si>
  <si>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</si>
  <si>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</si>
  <si>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</si>
  <si>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</si>
  <si>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</si>
  <si>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</si>
  <si>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</si>
  <si>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</si>
  <si>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</si>
  <si>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</si>
  <si>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</si>
  <si>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</si>
  <si>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</si>
  <si>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</si>
  <si>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</si>
  <si>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</si>
  <si>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</si>
  <si>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</si>
  <si>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</si>
  <si>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</si>
  <si>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</si>
  <si>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</si>
  <si>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</si>
  <si>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</si>
  <si>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</si>
  <si>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</si>
  <si>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</si>
  <si>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</si>
  <si>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</si>
  <si>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</si>
  <si>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</si>
  <si>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</si>
  <si>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</si>
  <si>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</si>
  <si>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</si>
  <si>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</si>
  <si>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</si>
  <si>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</si>
  <si>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</si>
  <si>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</si>
  <si>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</si>
  <si>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</si>
  <si>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</si>
  <si>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</si>
  <si>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</si>
  <si>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</si>
  <si>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</si>
  <si>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</si>
  <si>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</si>
  <si>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</si>
  <si>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</si>
  <si>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</si>
  <si>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</si>
  <si>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</si>
  <si>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</si>
  <si>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</si>
  <si>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</si>
  <si>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</si>
  <si>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</si>
  <si>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</si>
  <si>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</si>
  <si>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</si>
  <si>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</si>
  <si>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</si>
  <si>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</si>
  <si>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</si>
  <si>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</si>
  <si>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</si>
  <si>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</si>
  <si>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</si>
  <si>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</si>
  <si>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</si>
  <si>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</si>
  <si>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</si>
  <si>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</si>
  <si>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</si>
  <si>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</si>
  <si>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</si>
  <si>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</si>
  <si>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</si>
  <si>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</si>
  <si>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</si>
  <si>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</si>
  <si>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</si>
  <si>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</si>
  <si>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</si>
  <si>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</si>
  <si>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</si>
  <si>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</si>
  <si>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</si>
  <si>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</si>
  <si>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</si>
  <si>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</si>
  <si>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</si>
  <si>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</si>
  <si>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</si>
  <si>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</si>
  <si>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</si>
  <si>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</si>
  <si>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</si>
  <si>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</si>
  <si>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</si>
  <si>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</si>
  <si>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</si>
  <si>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</si>
  <si>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</si>
  <si>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</si>
  <si>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</si>
  <si>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</si>
  <si>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</si>
  <si>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</si>
  <si>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</si>
  <si>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</si>
  <si>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</si>
  <si>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</si>
  <si>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</si>
  <si>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</si>
  <si>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</si>
  <si>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</si>
  <si>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</si>
  <si>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</si>
  <si>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</si>
  <si>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</si>
  <si>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</si>
  <si>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</si>
  <si>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</si>
  <si>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</si>
  <si>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</si>
  <si>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</si>
  <si>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</si>
  <si>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</si>
  <si>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</si>
  <si>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</si>
  <si>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</si>
  <si>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</si>
  <si>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</si>
  <si>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</si>
  <si>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</si>
  <si>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</si>
  <si>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</si>
  <si>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</si>
  <si>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</si>
  <si>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</si>
  <si>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</si>
  <si>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</si>
  <si>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</si>
  <si>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</si>
  <si>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</si>
  <si>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</si>
  <si>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</si>
  <si>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</si>
  <si>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</si>
  <si>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</si>
  <si>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</si>
  <si>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</si>
  <si>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</si>
  <si>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</si>
  <si>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</si>
  <si>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</si>
  <si>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</si>
  <si>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</si>
  <si>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</si>
  <si>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</si>
  <si>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</si>
  <si>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</si>
  <si>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</si>
  <si>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</si>
  <si>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</si>
  <si>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</si>
  <si>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</si>
  <si>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</si>
  <si>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</si>
  <si>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</si>
  <si>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</si>
  <si>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</si>
  <si>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</si>
  <si>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</si>
  <si>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</si>
  <si>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</si>
  <si>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</si>
  <si>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</si>
  <si>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</si>
  <si>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</si>
  <si>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</si>
  <si>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</si>
  <si>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</si>
  <si>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</si>
  <si>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</si>
  <si>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</si>
  <si>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</si>
  <si>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</si>
  <si>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</si>
  <si>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</si>
  <si>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</si>
  <si>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</si>
  <si>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</si>
  <si>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</si>
  <si>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</si>
  <si>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</si>
  <si>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</si>
  <si>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</si>
  <si>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</si>
  <si>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</si>
  <si>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</si>
  <si>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</si>
  <si>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</si>
  <si>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</si>
  <si>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</si>
  <si>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</si>
  <si>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</si>
  <si>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</si>
  <si>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</si>
  <si>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</si>
  <si>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</si>
  <si>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</si>
  <si>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</si>
  <si>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</si>
  <si>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</si>
  <si>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</si>
  <si>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</si>
  <si>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</si>
  <si>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</si>
  <si>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</si>
  <si>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</si>
  <si>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</si>
  <si>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</si>
  <si>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</si>
  <si>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</si>
  <si>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</si>
  <si>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</si>
  <si>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</si>
  <si>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</si>
  <si>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</si>
  <si>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</si>
  <si>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</si>
  <si>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</si>
  <si>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</si>
  <si>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</si>
  <si>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</si>
  <si>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</si>
  <si>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</si>
  <si>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</si>
  <si>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</si>
  <si>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</si>
  <si>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</si>
  <si>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</si>
  <si>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</si>
  <si>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</si>
  <si>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</si>
  <si>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</si>
  <si>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</si>
  <si>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</si>
  <si>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</si>
  <si>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</si>
  <si>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</si>
  <si>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</si>
  <si>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</si>
  <si>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</si>
  <si>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</si>
  <si>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</si>
  <si>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</si>
  <si>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</si>
  <si>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</si>
  <si>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</si>
  <si>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</si>
  <si>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</si>
  <si>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</si>
  <si>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</si>
  <si>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</si>
  <si>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</si>
  <si>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</si>
  <si>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</si>
  <si>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</si>
  <si>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</si>
  <si>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</si>
  <si>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</si>
  <si>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</si>
  <si>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</si>
  <si>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</si>
  <si>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</si>
  <si>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</si>
  <si>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</si>
  <si>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</si>
  <si>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</si>
  <si>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</si>
  <si>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</si>
  <si>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</si>
  <si>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</si>
  <si>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</si>
  <si>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</si>
  <si>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</si>
  <si>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</si>
  <si>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</si>
  <si>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</si>
  <si>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</si>
  <si>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</si>
  <si>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</si>
  <si>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</si>
  <si>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</si>
  <si>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</si>
  <si>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</si>
  <si>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</si>
  <si>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</si>
  <si>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</si>
  <si>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</si>
  <si>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</si>
  <si>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</si>
  <si>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</si>
  <si>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</si>
  <si>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</si>
  <si>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</si>
  <si>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</si>
  <si>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</si>
  <si>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</si>
  <si>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</si>
  <si>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</si>
  <si>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</si>
  <si>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</si>
  <si>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</si>
  <si>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</si>
  <si>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</si>
  <si>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</si>
  <si>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</si>
  <si>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</si>
  <si>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</si>
  <si>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</si>
  <si>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</si>
  <si>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</si>
  <si>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</si>
  <si>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</si>
  <si>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</si>
  <si>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</si>
  <si>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</si>
  <si>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</si>
  <si>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</si>
  <si>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</si>
  <si>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</si>
  <si>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</si>
  <si>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</si>
  <si>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</si>
  <si>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</si>
  <si>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</si>
  <si>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</si>
  <si>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</si>
  <si>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</si>
  <si>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</si>
  <si>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</si>
  <si>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</si>
  <si>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</si>
  <si>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</si>
  <si>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</si>
  <si>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</si>
  <si>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</si>
  <si>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</si>
  <si>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</si>
  <si>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</si>
  <si>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</si>
  <si>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</si>
  <si>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</si>
  <si>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</si>
  <si>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</si>
  <si>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</si>
  <si>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</si>
  <si>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</si>
  <si>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</si>
  <si>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</si>
  <si>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</si>
  <si>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</si>
  <si>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</si>
  <si>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</si>
  <si>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</si>
  <si>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</si>
  <si>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</si>
  <si>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</si>
  <si>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</si>
  <si>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</si>
  <si>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</si>
  <si>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</si>
  <si>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</si>
  <si>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</si>
  <si>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</si>
  <si>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</si>
  <si>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</si>
  <si>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</si>
  <si>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</si>
  <si>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</si>
  <si>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</si>
  <si>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</si>
  <si>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</si>
  <si>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</si>
  <si>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</si>
  <si>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</si>
  <si>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</si>
  <si>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</si>
  <si>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</si>
  <si>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</si>
  <si>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</si>
  <si>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</si>
  <si>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</si>
  <si>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</si>
  <si>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</si>
  <si>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</si>
  <si>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</si>
  <si>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</si>
  <si>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</si>
  <si>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</si>
  <si>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</si>
  <si>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</si>
  <si>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</si>
  <si>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</si>
  <si>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</si>
  <si>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</si>
  <si>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</si>
  <si>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</si>
  <si>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</si>
  <si>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</si>
  <si>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</si>
  <si>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</si>
  <si>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</si>
  <si>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</si>
  <si>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</si>
  <si>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</si>
  <si>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</si>
  <si>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</si>
  <si>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</si>
  <si>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</si>
  <si>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</si>
  <si>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</si>
  <si>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</si>
  <si>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</si>
  <si>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</si>
  <si>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</si>
  <si>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</si>
  <si>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</si>
  <si>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</si>
  <si>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</si>
  <si>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</si>
  <si>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</si>
  <si>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</si>
  <si>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</si>
  <si>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</si>
  <si>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</si>
  <si>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</si>
  <si>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</si>
  <si>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</si>
  <si>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</si>
  <si>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</si>
  <si>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</si>
  <si>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</si>
  <si>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</si>
  <si>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</si>
  <si>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</si>
  <si>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</si>
  <si>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</si>
  <si>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</si>
  <si>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</si>
  <si>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</si>
  <si>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</si>
  <si>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</si>
  <si>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</si>
  <si>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</si>
  <si>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</si>
  <si>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</si>
  <si>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</si>
  <si>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</si>
  <si>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</si>
  <si>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</si>
  <si>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</si>
  <si>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</si>
  <si>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</si>
  <si>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</si>
  <si>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</si>
  <si>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</si>
  <si>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</si>
  <si>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</si>
  <si>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</si>
  <si>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</si>
  <si>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</si>
  <si>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</si>
  <si>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</si>
  <si>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</si>
  <si>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</si>
  <si>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</si>
  <si>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</si>
  <si>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</si>
  <si>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</si>
  <si>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</si>
  <si>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</si>
  <si>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</si>
  <si>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</si>
  <si>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</si>
  <si>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</si>
  <si>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</si>
  <si>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</si>
  <si>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</si>
  <si>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</si>
  <si>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</si>
  <si>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</si>
  <si>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</si>
  <si>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</si>
  <si>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</si>
  <si>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</si>
  <si>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</si>
  <si>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</si>
  <si>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</si>
  <si>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</si>
  <si>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</si>
  <si>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</si>
  <si>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</si>
  <si>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</si>
  <si>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</si>
  <si>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</si>
  <si>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</si>
  <si>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</si>
  <si>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</si>
  <si>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</si>
  <si>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</si>
  <si>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</si>
  <si>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</si>
  <si>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</si>
  <si>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</si>
  <si>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</si>
  <si>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</si>
  <si>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</si>
  <si>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</si>
  <si>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</si>
  <si>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</si>
  <si>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</si>
  <si>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</si>
  <si>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</si>
  <si>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</si>
  <si>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</si>
  <si>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</si>
  <si>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</si>
  <si>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</si>
  <si>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</si>
  <si>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</si>
  <si>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</si>
  <si>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</si>
  <si>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</si>
  <si>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</si>
  <si>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</si>
  <si>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</si>
  <si>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</si>
  <si>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</si>
  <si>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</si>
  <si>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</si>
  <si>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</si>
  <si>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</si>
  <si>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</si>
  <si>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</si>
  <si>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</si>
  <si>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</si>
  <si>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</si>
  <si>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</si>
  <si>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</si>
  <si>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</si>
  <si>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</si>
  <si>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</si>
  <si>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</si>
  <si>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</si>
  <si>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</si>
  <si>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</si>
  <si>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</si>
  <si>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</si>
  <si>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</si>
  <si>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</si>
  <si>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</si>
  <si>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</si>
  <si>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</si>
  <si>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</si>
  <si>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</si>
  <si>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</si>
  <si>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</si>
  <si>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</si>
  <si>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</si>
  <si>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</si>
  <si>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</si>
  <si>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</si>
  <si>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</si>
  <si>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</si>
  <si>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</si>
  <si>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</si>
  <si>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</si>
  <si>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</si>
  <si>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</si>
  <si>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</si>
  <si>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</si>
  <si>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</si>
  <si>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</si>
  <si>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</si>
  <si>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</si>
  <si>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</si>
  <si>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</si>
  <si>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</si>
  <si>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</si>
  <si>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</si>
  <si>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</si>
  <si>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</si>
  <si>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</si>
  <si>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</si>
  <si>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</si>
  <si>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</si>
  <si>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</si>
  <si>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</si>
  <si>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</si>
  <si>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</si>
  <si>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</si>
  <si>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</si>
  <si>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</si>
  <si>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</si>
  <si>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</si>
  <si>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</si>
  <si>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</si>
  <si>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</si>
  <si>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</si>
  <si>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</si>
  <si>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</si>
  <si>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</si>
  <si>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</si>
  <si>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</si>
  <si>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</si>
  <si>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</si>
  <si>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</si>
  <si>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</si>
  <si>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</si>
  <si>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</si>
  <si>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</si>
  <si>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</si>
  <si>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</si>
  <si>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</si>
  <si>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</si>
  <si>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</si>
  <si>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</si>
  <si>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</si>
  <si>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</si>
  <si>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</si>
  <si>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</si>
  <si>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</si>
  <si>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</si>
  <si>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</si>
  <si>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</si>
  <si>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</si>
  <si>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</si>
  <si>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</si>
  <si>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</si>
  <si>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</si>
  <si>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</si>
  <si>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</si>
  <si>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</si>
  <si>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</si>
  <si>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</si>
  <si>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</si>
  <si>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</si>
  <si>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</si>
  <si>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</si>
  <si>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</si>
  <si>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</si>
  <si>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</si>
  <si>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</si>
  <si>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</si>
  <si>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</si>
  <si>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</si>
  <si>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</si>
  <si>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</si>
  <si>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</si>
  <si>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</si>
  <si>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</si>
  <si>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</si>
  <si>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</si>
  <si>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</si>
  <si>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</si>
  <si>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</si>
  <si>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</si>
  <si>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</si>
  <si>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</si>
  <si>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</si>
  <si>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</si>
  <si>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</si>
  <si>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</si>
  <si>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</si>
  <si>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</si>
  <si>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</si>
  <si>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</si>
  <si>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</si>
  <si>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</si>
  <si>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</si>
  <si>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</si>
  <si>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</si>
  <si>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</si>
  <si>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</si>
  <si>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</si>
  <si>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</si>
  <si>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</si>
  <si>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</si>
  <si>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</si>
  <si>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</si>
  <si>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</si>
  <si>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</si>
  <si>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</si>
  <si>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</si>
  <si>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</si>
  <si>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</si>
  <si>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</si>
  <si>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</si>
  <si>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</si>
  <si>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</si>
  <si>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</si>
  <si>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</si>
  <si>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</si>
  <si>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</si>
  <si>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</si>
  <si>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</si>
  <si>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</si>
  <si>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</si>
  <si>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</si>
  <si>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</si>
  <si>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</si>
  <si>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</si>
  <si>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</si>
  <si>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</si>
  <si>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</si>
  <si>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</si>
  <si>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</si>
  <si>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</si>
  <si>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</si>
  <si>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</si>
  <si>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</si>
  <si>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</si>
  <si>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</si>
  <si>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</si>
  <si>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</si>
  <si>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</si>
  <si>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</si>
  <si>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</si>
  <si>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</si>
  <si>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</si>
  <si>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</si>
  <si>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</si>
  <si>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</si>
  <si>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</si>
  <si>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</si>
  <si>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</si>
  <si>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</si>
  <si>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</si>
  <si>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</si>
  <si>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</si>
  <si>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</si>
  <si>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</si>
  <si>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</si>
  <si>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</si>
  <si>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</si>
  <si>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</si>
  <si>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</si>
  <si>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</si>
  <si>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</si>
  <si>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</si>
  <si>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</si>
  <si>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</si>
  <si>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</si>
  <si>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</si>
  <si>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</si>
  <si>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</si>
  <si>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</si>
  <si>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</si>
  <si>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</si>
  <si>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</si>
  <si>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</si>
  <si>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</si>
  <si>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</si>
  <si>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</si>
  <si>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</si>
  <si>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</si>
  <si>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</si>
  <si>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</si>
  <si>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</si>
  <si>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</si>
  <si>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</si>
  <si>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</si>
  <si>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</si>
  <si>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</si>
  <si>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</si>
  <si>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</si>
  <si>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</si>
  <si>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</si>
  <si>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</si>
  <si>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</si>
  <si>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</si>
  <si>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</si>
  <si>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</si>
  <si>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</si>
  <si>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</si>
  <si>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</si>
  <si>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</si>
  <si>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</si>
  <si>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</si>
  <si>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</si>
  <si>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</si>
  <si>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</si>
  <si>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</si>
  <si>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</si>
  <si>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</si>
  <si>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</si>
  <si>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</si>
  <si>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</si>
  <si>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</si>
  <si>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</si>
  <si>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</si>
  <si>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</si>
  <si>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</si>
  <si>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</si>
  <si>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</si>
  <si>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</si>
  <si>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</si>
  <si>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</si>
  <si>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</si>
  <si>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</si>
  <si>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</si>
  <si>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</si>
  <si>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</si>
  <si>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</si>
  <si>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</si>
  <si>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</si>
  <si>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</si>
  <si>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</si>
  <si>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</si>
  <si>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</si>
  <si>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</si>
  <si>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</si>
  <si>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</si>
  <si>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</si>
  <si>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</si>
  <si>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</si>
  <si>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</si>
  <si>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</si>
  <si>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</si>
  <si>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</si>
  <si>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</si>
  <si>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</si>
  <si>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</si>
  <si>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</si>
  <si>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</si>
  <si>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</si>
  <si>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</si>
  <si>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</si>
  <si>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</si>
  <si>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</si>
  <si>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</si>
  <si>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</si>
  <si>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</si>
  <si>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</si>
  <si>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</si>
  <si>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</si>
  <si>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</si>
  <si>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</si>
  <si>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</si>
  <si>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</si>
  <si>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</si>
  <si>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</si>
  <si>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</si>
  <si>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</si>
  <si>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</si>
  <si>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</si>
  <si>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</si>
  <si>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</si>
  <si>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</si>
  <si>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</si>
  <si>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</si>
  <si>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</si>
  <si>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</si>
  <si>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</si>
  <si>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</si>
  <si>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</si>
  <si>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</si>
  <si>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</si>
  <si>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</si>
  <si>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</si>
  <si>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</si>
  <si>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</si>
  <si>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</si>
  <si>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</si>
  <si>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</si>
  <si>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</si>
  <si>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</si>
  <si>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</si>
  <si>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</si>
  <si>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</si>
  <si>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</si>
  <si>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</si>
  <si>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</si>
  <si>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</si>
  <si>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</si>
  <si>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</si>
  <si>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</si>
  <si>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</si>
  <si>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</si>
  <si>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</si>
  <si>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</si>
  <si>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</si>
  <si>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</si>
  <si>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</si>
  <si>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</si>
  <si>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</si>
  <si>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</si>
  <si>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</si>
  <si>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</si>
  <si>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</si>
  <si>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</si>
  <si>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</si>
  <si>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</si>
  <si>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</si>
  <si>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</si>
  <si>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</si>
  <si>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</si>
  <si>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</si>
  <si>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</si>
  <si>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</si>
  <si>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</si>
  <si>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</si>
  <si>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</si>
  <si>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</si>
  <si>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</si>
  <si>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</si>
  <si>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</si>
  <si>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</si>
  <si>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</si>
  <si>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</si>
  <si>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</si>
  <si>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</si>
  <si>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</si>
  <si>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</si>
  <si>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</si>
  <si>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</si>
  <si>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</si>
  <si>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</si>
  <si>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</si>
  <si>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</si>
  <si>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</si>
  <si>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</si>
  <si>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</si>
  <si>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</si>
  <si>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</si>
  <si>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</si>
  <si>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</si>
  <si>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</si>
  <si>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</si>
  <si>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</si>
  <si>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</si>
  <si>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</si>
  <si>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</si>
  <si>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</si>
  <si>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</si>
  <si>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</si>
  <si>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</si>
  <si>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</si>
  <si>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</si>
  <si>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</si>
  <si>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</si>
  <si>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</si>
  <si>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</si>
  <si>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</si>
  <si>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</si>
  <si>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</si>
  <si>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</si>
  <si>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</si>
  <si>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</si>
  <si>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</si>
  <si>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</si>
  <si>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</si>
  <si>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</si>
  <si>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</si>
  <si>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</si>
  <si>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</si>
  <si>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</si>
  <si>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</si>
  <si>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</si>
  <si>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</si>
  <si>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</si>
  <si>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</si>
  <si>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</si>
  <si>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</si>
  <si>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</si>
  <si>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</si>
  <si>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</si>
  <si>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</si>
  <si>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</si>
  <si>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</si>
  <si>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</si>
  <si>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</si>
  <si>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</si>
  <si>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</si>
  <si>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</si>
  <si>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</si>
  <si>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</si>
  <si>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</si>
  <si>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</si>
  <si>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</si>
  <si>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</si>
  <si>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</si>
  <si>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</si>
  <si>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</si>
  <si>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</si>
  <si>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</si>
  <si>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</si>
  <si>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</si>
  <si>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</si>
  <si>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</si>
  <si>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</si>
  <si>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</si>
  <si>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</si>
  <si>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</si>
  <si>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</si>
  <si>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</si>
  <si>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</si>
  <si>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</si>
  <si>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</si>
  <si>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</si>
  <si>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</si>
  <si>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</si>
  <si>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</si>
  <si>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</si>
  <si>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</si>
  <si>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</si>
  <si>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</si>
  <si>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</si>
  <si>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</si>
  <si>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</si>
  <si>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</si>
  <si>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</si>
  <si>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</si>
  <si>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</si>
  <si>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</si>
  <si>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</si>
  <si>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</si>
  <si>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</si>
  <si>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</si>
  <si>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</si>
  <si>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</si>
  <si>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</si>
  <si>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</si>
  <si>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</si>
  <si>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</si>
  <si>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</si>
  <si>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</si>
  <si>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</si>
  <si>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</si>
  <si>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</si>
  <si>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</si>
  <si>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</si>
  <si>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</si>
  <si>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</si>
  <si>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</si>
  <si>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</si>
  <si>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</si>
  <si>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</si>
  <si>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</si>
  <si>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</si>
  <si>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</si>
  <si>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</si>
  <si>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</si>
  <si>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</si>
  <si>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</si>
  <si>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</si>
  <si>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</si>
  <si>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</si>
  <si>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</si>
  <si>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</si>
  <si>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</si>
  <si>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</si>
  <si>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</si>
  <si>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</si>
  <si>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</si>
  <si>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</si>
  <si>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</si>
  <si>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</si>
  <si>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</si>
  <si>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</si>
  <si>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</si>
  <si>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</si>
  <si>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</si>
  <si>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</si>
  <si>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</si>
  <si>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</si>
  <si>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</si>
  <si>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</si>
  <si>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</si>
  <si>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</si>
  <si>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</si>
  <si>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</si>
  <si>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</si>
  <si>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</si>
  <si>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</si>
  <si>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</si>
  <si>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</si>
  <si>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</si>
  <si>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</si>
  <si>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</si>
  <si>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</si>
  <si>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</si>
  <si>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</si>
  <si>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</si>
  <si>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</si>
  <si>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</si>
  <si>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</si>
  <si>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</si>
  <si>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</si>
  <si>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</si>
  <si>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</si>
  <si>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</si>
  <si>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</si>
  <si>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</si>
  <si>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</si>
  <si>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</si>
  <si>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</si>
  <si>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</si>
  <si>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</si>
  <si>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</si>
  <si>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</si>
  <si>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</si>
  <si>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</si>
  <si>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</si>
  <si>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</si>
  <si>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</si>
  <si>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</si>
  <si>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</si>
  <si>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</si>
  <si>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</si>
  <si>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</si>
  <si>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</si>
  <si>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</si>
  <si>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</si>
  <si>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</si>
  <si>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</si>
  <si>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</si>
  <si>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</si>
  <si>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</si>
  <si>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</si>
  <si>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</si>
  <si>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</si>
  <si>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</si>
  <si>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</si>
  <si>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</si>
  <si>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</si>
  <si>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</si>
  <si>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</si>
  <si>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</si>
  <si>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</si>
  <si>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</si>
  <si>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</si>
  <si>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</si>
  <si>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</si>
  <si>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</si>
  <si>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</si>
  <si>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</si>
  <si>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</si>
  <si>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</si>
  <si>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</si>
  <si>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</si>
  <si>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</si>
  <si>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</si>
  <si>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</si>
  <si>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</si>
  <si>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</si>
  <si>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</si>
  <si>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</si>
  <si>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</si>
  <si>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</si>
  <si>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</si>
  <si>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</si>
  <si>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</si>
  <si>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</si>
  <si>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</si>
  <si>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</si>
  <si>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</si>
  <si>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</si>
  <si>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</si>
  <si>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</si>
  <si>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</si>
  <si>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</si>
  <si>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</si>
  <si>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</si>
  <si>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</si>
  <si>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</si>
  <si>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</si>
  <si>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</si>
  <si>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</si>
  <si>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</si>
  <si>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</si>
  <si>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</si>
  <si>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</si>
  <si>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</si>
  <si>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</si>
  <si>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</si>
  <si>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</si>
  <si>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</si>
  <si>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</si>
  <si>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</si>
  <si>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</si>
  <si>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</si>
  <si>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</si>
  <si>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</si>
  <si>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</si>
  <si>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</si>
  <si>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</si>
  <si>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</si>
  <si>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</si>
  <si>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</si>
  <si>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</si>
  <si>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</si>
  <si>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</si>
  <si>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</si>
  <si>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</si>
  <si>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</si>
  <si>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</si>
  <si>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</si>
  <si>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</si>
  <si>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</si>
  <si>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</si>
  <si>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</si>
  <si>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</si>
  <si>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</si>
  <si>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</si>
  <si>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</si>
  <si>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</si>
  <si>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</si>
  <si>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</si>
  <si>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</si>
  <si>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</si>
  <si>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</si>
  <si>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</si>
  <si>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</si>
  <si>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</si>
  <si>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</si>
  <si>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</si>
  <si>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</si>
  <si>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</si>
  <si>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</si>
  <si>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</si>
  <si>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</si>
  <si>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</si>
  <si>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</si>
  <si>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</si>
  <si>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</si>
  <si>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</si>
  <si>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</si>
  <si>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</si>
  <si>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</si>
  <si>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</si>
  <si>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</si>
  <si>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</si>
  <si>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</si>
  <si>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</si>
  <si>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</si>
  <si>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</si>
  <si>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</si>
  <si>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</si>
  <si>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</si>
  <si>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</si>
  <si>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</si>
  <si>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</si>
  <si>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</si>
  <si>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</si>
  <si>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</si>
  <si>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</si>
  <si>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</si>
  <si>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</si>
  <si>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</si>
  <si>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</si>
  <si>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</si>
  <si>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</si>
  <si>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</si>
  <si>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</si>
  <si>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</si>
  <si>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</si>
  <si>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</si>
  <si>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</si>
  <si>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</si>
  <si>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</si>
  <si>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</si>
  <si>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</si>
  <si>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</si>
  <si>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</si>
  <si>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</si>
  <si>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</si>
  <si>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</si>
  <si>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</si>
  <si>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</si>
  <si>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</si>
  <si>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</si>
  <si>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</si>
  <si>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</si>
  <si>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</si>
  <si>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</si>
  <si>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</si>
  <si>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</si>
  <si>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</si>
  <si>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</si>
  <si>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</si>
  <si>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</si>
  <si>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</si>
  <si>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</si>
  <si>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</si>
  <si>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</si>
  <si>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</si>
  <si>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</si>
  <si>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</si>
  <si>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</si>
  <si>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</si>
  <si>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</si>
  <si>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</si>
  <si>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</si>
  <si>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</si>
  <si>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</si>
  <si>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</si>
  <si>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</si>
  <si>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</si>
  <si>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</si>
  <si>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</si>
  <si>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</si>
  <si>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</si>
  <si>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</si>
  <si>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</si>
  <si>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</si>
  <si>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</si>
  <si>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</si>
  <si>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</si>
  <si>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</si>
  <si>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</si>
  <si>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</si>
  <si>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</si>
  <si>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</si>
  <si>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</si>
  <si>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</si>
  <si>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</si>
  <si>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</si>
  <si>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</si>
  <si>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</si>
  <si>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</si>
  <si>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</si>
  <si>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</si>
  <si>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</si>
  <si>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</si>
  <si>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</si>
  <si>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</si>
  <si>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</si>
  <si>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</si>
  <si>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</si>
  <si>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</si>
  <si>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</si>
  <si>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</si>
  <si>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</si>
  <si>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</si>
  <si>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</si>
  <si>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</si>
  <si>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</si>
  <si>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</si>
  <si>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</si>
  <si>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</si>
  <si>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</si>
  <si>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</si>
  <si>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</si>
  <si>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</si>
  <si>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</si>
  <si>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</si>
  <si>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</si>
  <si>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</si>
  <si>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</si>
  <si>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</si>
  <si>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</si>
  <si>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</si>
  <si>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</si>
  <si>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</si>
  <si>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</si>
  <si>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</si>
  <si>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</si>
  <si>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</si>
  <si>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</si>
  <si>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</si>
  <si>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</si>
  <si>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</si>
  <si>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</si>
  <si>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</si>
  <si>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</si>
  <si>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</si>
  <si>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</si>
  <si>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</si>
  <si>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</si>
  <si>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</si>
  <si>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</si>
  <si>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</si>
  <si>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</si>
  <si>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</si>
  <si>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</si>
  <si>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</si>
  <si>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</si>
  <si>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</si>
  <si>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</si>
  <si>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</si>
  <si>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</si>
  <si>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</si>
  <si>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</si>
  <si>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</si>
  <si>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</si>
  <si>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</si>
  <si>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</si>
  <si>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</si>
  <si>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</si>
  <si>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</si>
  <si>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</si>
  <si>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</si>
  <si>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</si>
  <si>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</si>
  <si>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</si>
  <si>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</si>
  <si>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</si>
  <si>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</si>
  <si>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</si>
  <si>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</si>
  <si>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</si>
  <si>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</si>
  <si>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</si>
  <si>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</si>
  <si>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</si>
  <si>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</si>
  <si>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</si>
  <si>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</si>
  <si>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</si>
  <si>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</si>
  <si>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</si>
  <si>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</si>
  <si>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</si>
  <si>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</si>
  <si>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</si>
  <si>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</si>
  <si>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</si>
  <si>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</si>
  <si>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</si>
  <si>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</si>
  <si>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</si>
  <si>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</si>
  <si>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</si>
  <si>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</si>
  <si>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</si>
  <si>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</si>
  <si>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</si>
  <si>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</si>
  <si>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</si>
  <si>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</si>
  <si>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</si>
  <si>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</si>
  <si>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</si>
  <si>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</si>
  <si>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</si>
  <si>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</si>
  <si>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</si>
  <si>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</si>
  <si>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</si>
  <si>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</si>
  <si>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</si>
  <si>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</si>
  <si>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</si>
  <si>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</si>
  <si>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</si>
  <si>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</si>
  <si>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</si>
  <si>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</si>
  <si>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</si>
  <si>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</si>
  <si>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</si>
  <si>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</si>
  <si>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</si>
  <si>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</si>
  <si>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</si>
  <si>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</si>
  <si>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</si>
  <si>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</si>
  <si>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</si>
  <si>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</si>
  <si>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</si>
  <si>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</si>
  <si>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</si>
  <si>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</si>
  <si>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</si>
  <si>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</si>
  <si>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</si>
  <si>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</si>
  <si>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</si>
  <si>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</si>
  <si>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</si>
  <si>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</si>
  <si>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</si>
  <si>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</si>
  <si>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</si>
  <si>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</si>
  <si>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</si>
  <si>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</si>
  <si>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</si>
  <si>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</si>
  <si>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</si>
  <si>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</si>
  <si>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</si>
  <si>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</si>
  <si>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</si>
  <si>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</si>
  <si>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</si>
  <si>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</si>
  <si>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</si>
  <si>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</si>
  <si>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</si>
  <si>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</si>
  <si>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</si>
  <si>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</si>
  <si>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</si>
  <si>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</si>
  <si>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</si>
  <si>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</si>
  <si>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</si>
  <si>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</si>
  <si>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</si>
  <si>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</si>
  <si>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</si>
  <si>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</si>
  <si>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</si>
  <si>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</si>
  <si>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</si>
  <si>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</si>
  <si>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</si>
  <si>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</si>
  <si>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</si>
  <si>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</si>
  <si>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</si>
  <si>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</si>
  <si>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</si>
  <si>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</si>
  <si>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</si>
  <si>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</si>
  <si>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</si>
  <si>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</si>
  <si>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</si>
  <si>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</si>
  <si>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</si>
  <si>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</si>
  <si>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</si>
  <si>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</si>
  <si>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</si>
  <si>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</si>
  <si>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</si>
  <si>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</si>
  <si>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</si>
  <si>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</si>
  <si>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</si>
  <si>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</si>
  <si>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</si>
  <si>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</si>
  <si>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</si>
  <si>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</si>
  <si>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</si>
  <si>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</si>
  <si>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</si>
  <si>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</si>
  <si>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</si>
  <si>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</si>
  <si>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</si>
  <si>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</si>
  <si>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</si>
  <si>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</si>
  <si>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</si>
  <si>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</si>
  <si>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</si>
  <si>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</si>
  <si>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</si>
  <si>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</si>
  <si>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</si>
  <si>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</si>
  <si>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</si>
  <si>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</si>
  <si>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</si>
  <si>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</si>
  <si>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</si>
  <si>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</si>
  <si>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</si>
  <si>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</si>
  <si>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</si>
  <si>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</si>
  <si>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</si>
  <si>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</si>
  <si>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</si>
  <si>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</si>
  <si>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</si>
  <si>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</si>
  <si>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</si>
  <si>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</si>
  <si>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</si>
  <si>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</si>
  <si>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</si>
  <si>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</si>
  <si>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</si>
  <si>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</si>
  <si>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</si>
  <si>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</si>
  <si>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</si>
  <si>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</si>
  <si>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</si>
  <si>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</si>
  <si>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</si>
  <si>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</si>
  <si>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</si>
  <si>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</si>
  <si>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</si>
  <si>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</si>
  <si>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</si>
  <si>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</si>
  <si>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</si>
  <si>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</si>
  <si>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</si>
  <si>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</si>
  <si>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</si>
  <si>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</si>
  <si>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</si>
  <si>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</si>
  <si>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</si>
  <si>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</si>
  <si>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</si>
  <si>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</si>
  <si>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</si>
  <si>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</si>
  <si>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</si>
  <si>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</si>
  <si>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</si>
  <si>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</si>
  <si>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</si>
  <si>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</si>
  <si>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</si>
  <si>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</si>
  <si>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</si>
  <si>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</si>
  <si>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</si>
  <si>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</si>
  <si>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</si>
  <si>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</si>
  <si>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</si>
  <si>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</si>
  <si>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</si>
  <si>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</si>
  <si>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</si>
  <si>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</si>
  <si>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</si>
  <si>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</si>
  <si>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</si>
  <si>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</si>
  <si>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</si>
  <si>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</si>
  <si>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</si>
  <si>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</si>
  <si>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</si>
  <si>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</si>
  <si>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</si>
  <si>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</si>
  <si>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</si>
  <si>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</si>
  <si>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</si>
  <si>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</si>
  <si>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</si>
  <si>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</si>
  <si>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</si>
  <si>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</si>
  <si>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</si>
  <si>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</si>
  <si>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</si>
  <si>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</si>
  <si>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</si>
  <si>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</si>
  <si>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</si>
  <si>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</si>
  <si>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</si>
  <si>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</si>
  <si>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</si>
  <si>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</si>
  <si>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</si>
  <si>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</si>
  <si>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</si>
  <si>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</si>
  <si>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</si>
  <si>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</si>
  <si>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</si>
  <si>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</si>
  <si>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</si>
  <si>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</si>
  <si>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</si>
  <si>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</si>
  <si>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</si>
  <si>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</si>
  <si>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</si>
  <si>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</si>
  <si>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</si>
  <si>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</si>
  <si>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</si>
  <si>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</si>
  <si>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</si>
  <si>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</si>
  <si>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</si>
  <si>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</si>
  <si>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</si>
  <si>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</si>
  <si>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</si>
  <si>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</si>
  <si>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</si>
  <si>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</si>
  <si>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</si>
  <si>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</si>
  <si>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</si>
  <si>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</si>
  <si>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</si>
  <si>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</si>
  <si>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</si>
  <si>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</si>
  <si>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</si>
  <si>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</si>
  <si>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</si>
  <si>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</si>
  <si>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</si>
  <si>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</si>
  <si>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</si>
  <si>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</si>
  <si>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</si>
  <si>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</si>
  <si>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</si>
  <si>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</si>
  <si>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</si>
  <si>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</si>
  <si>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</si>
  <si>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</si>
  <si>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</si>
  <si>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</si>
  <si>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</si>
  <si>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</si>
  <si>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</si>
  <si>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</si>
  <si>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</si>
  <si>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</si>
  <si>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</si>
  <si>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</si>
  <si>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</si>
  <si>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</si>
  <si>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</si>
  <si>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</si>
  <si>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</si>
  <si>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</si>
  <si>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</si>
  <si>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</si>
  <si>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</si>
  <si>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</si>
  <si>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</si>
  <si>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</si>
  <si>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</si>
  <si>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</si>
  <si>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</si>
  <si>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</si>
  <si>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</si>
  <si>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</si>
  <si>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</si>
  <si>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</si>
  <si>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</si>
  <si>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</si>
  <si>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</si>
  <si>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</si>
  <si>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</si>
  <si>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</si>
  <si>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</si>
  <si>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</si>
  <si>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</si>
  <si>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</si>
  <si>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</si>
  <si>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</si>
  <si>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</si>
  <si>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</si>
  <si>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</si>
  <si>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</si>
  <si>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</si>
  <si>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</si>
  <si>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</si>
  <si>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</si>
  <si>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</si>
  <si>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</si>
  <si>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</si>
  <si>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</si>
  <si>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</si>
  <si>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</si>
  <si>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</si>
  <si>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</si>
  <si>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</si>
  <si>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</si>
  <si>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</si>
  <si>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</si>
  <si>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</si>
  <si>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</si>
  <si>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</si>
  <si>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</si>
  <si>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</si>
  <si>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</si>
  <si>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</si>
  <si>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</si>
  <si>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</si>
  <si>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</si>
  <si>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</si>
  <si>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</si>
  <si>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</si>
  <si>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</si>
  <si>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</si>
  <si>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</si>
  <si>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</si>
  <si>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</si>
  <si>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</si>
  <si>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</si>
  <si>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</si>
  <si>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</si>
  <si>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</si>
  <si>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</si>
  <si>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</si>
  <si>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</si>
  <si>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</si>
  <si>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</si>
  <si>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</si>
  <si>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</si>
  <si>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</si>
  <si>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</si>
  <si>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</si>
  <si>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</si>
  <si>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</si>
  <si>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</si>
  <si>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</si>
  <si>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</si>
  <si>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</si>
  <si>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</si>
  <si>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</si>
  <si>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</si>
  <si>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</si>
  <si>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</si>
  <si>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</si>
  <si>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</si>
  <si>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</si>
  <si>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</si>
  <si>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</si>
  <si>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</si>
  <si>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</si>
  <si>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</si>
  <si>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</si>
  <si>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</si>
  <si>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</si>
  <si>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</si>
  <si>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</si>
  <si>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</si>
  <si>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</si>
  <si>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</si>
  <si>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</si>
  <si>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</si>
  <si>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</si>
  <si>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</si>
  <si>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</si>
  <si>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</si>
  <si>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</si>
  <si>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</si>
  <si>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</si>
  <si>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</si>
  <si>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</si>
  <si>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</si>
  <si>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</si>
  <si>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</si>
  <si>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</si>
  <si>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</si>
  <si>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</si>
  <si>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</si>
  <si>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</si>
  <si>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</si>
  <si>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</si>
  <si>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</si>
  <si>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</si>
  <si>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</si>
  <si>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</si>
  <si>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</si>
  <si>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</si>
  <si>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</si>
  <si>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</si>
  <si>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</si>
  <si>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</si>
  <si>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</si>
  <si>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</si>
  <si>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</si>
  <si>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</si>
  <si>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</si>
  <si>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</si>
  <si>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</si>
  <si>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</si>
  <si>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</si>
  <si>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</si>
  <si>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</si>
  <si>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</si>
  <si>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</si>
  <si>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</si>
  <si>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</si>
  <si>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</si>
  <si>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</si>
  <si>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</si>
  <si>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</si>
  <si>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</si>
  <si>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</si>
  <si>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</si>
  <si>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</si>
  <si>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</si>
  <si>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</si>
  <si>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</si>
  <si>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</si>
  <si>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</si>
  <si>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</si>
  <si>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</si>
  <si>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</si>
  <si>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</si>
  <si>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</si>
  <si>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</si>
  <si>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</si>
  <si>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</si>
  <si>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</si>
  <si>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</si>
  <si>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</si>
  <si>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</si>
  <si>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</si>
  <si>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</si>
  <si>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</si>
  <si>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</si>
  <si>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</si>
  <si>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</si>
  <si>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</si>
  <si>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</si>
  <si>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</si>
  <si>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</si>
  <si>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</si>
  <si>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</si>
  <si>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</si>
  <si>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</si>
  <si>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</si>
  <si>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</si>
  <si>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</si>
  <si>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</si>
  <si>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</si>
  <si>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</si>
  <si>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</si>
  <si>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</si>
  <si>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</si>
  <si>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</si>
  <si>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</si>
  <si>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</si>
  <si>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</si>
  <si>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</si>
  <si>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</si>
  <si>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</si>
  <si>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</si>
  <si>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</si>
  <si>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</si>
  <si>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</si>
  <si>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</si>
  <si>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</si>
  <si>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</si>
  <si>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</si>
  <si>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</si>
  <si>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</si>
  <si>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</si>
  <si>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</si>
  <si>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</si>
  <si>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</si>
  <si>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</si>
  <si>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</si>
  <si>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</si>
  <si>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</si>
  <si>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</si>
  <si>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</si>
  <si>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</si>
  <si>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</si>
  <si>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</si>
  <si>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</si>
  <si>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</si>
  <si>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</si>
  <si>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</si>
  <si>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</si>
  <si>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</si>
  <si>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</si>
  <si>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</si>
  <si>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</si>
  <si>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</si>
  <si>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</si>
  <si>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</si>
  <si>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</si>
  <si>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</si>
  <si>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</si>
  <si>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</si>
  <si>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</si>
  <si>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</si>
  <si>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</si>
  <si>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</si>
  <si>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</si>
  <si>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</si>
  <si>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</si>
  <si>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</si>
  <si>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</si>
  <si>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</si>
  <si>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</si>
  <si>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</si>
  <si>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</si>
  <si>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</si>
  <si>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</si>
  <si>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</si>
  <si>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</si>
  <si>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</si>
  <si>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</si>
  <si>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</si>
  <si>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</si>
  <si>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</si>
  <si>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</si>
  <si>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</si>
  <si>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</si>
  <si>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</si>
  <si>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</si>
  <si>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</si>
  <si>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</si>
  <si>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</si>
  <si>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</si>
  <si>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</si>
  <si>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</si>
  <si>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</si>
  <si>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</si>
  <si>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</si>
  <si>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</si>
  <si>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</si>
  <si>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</si>
  <si>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</si>
  <si>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</si>
  <si>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</si>
  <si>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</si>
  <si>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</si>
  <si>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</si>
  <si>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</si>
  <si>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</si>
  <si>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</si>
  <si>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</si>
  <si>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</si>
  <si>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</si>
  <si>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</si>
  <si>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</si>
  <si>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</si>
  <si>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</si>
  <si>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</si>
  <si>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</si>
  <si>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</si>
  <si>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</si>
  <si>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</si>
  <si>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</si>
  <si>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</si>
  <si>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</si>
  <si>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</si>
  <si>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</si>
  <si>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</si>
  <si>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</si>
  <si>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</si>
  <si>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</si>
  <si>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</si>
  <si>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</si>
  <si>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</si>
  <si>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</si>
  <si>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</si>
  <si>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</si>
  <si>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</si>
  <si>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</si>
  <si>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</si>
  <si>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</si>
  <si>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</si>
  <si>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</si>
  <si>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</si>
  <si>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</si>
  <si>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</si>
  <si>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</si>
  <si>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</si>
  <si>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</si>
  <si>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</si>
  <si>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</si>
  <si>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</si>
  <si>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</si>
  <si>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</si>
  <si>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</si>
  <si>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</si>
  <si>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</si>
  <si>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</si>
  <si>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</si>
  <si>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</si>
  <si>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</si>
  <si>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</si>
  <si>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</si>
  <si>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</si>
  <si>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</si>
  <si>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</si>
  <si>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</si>
  <si>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</si>
  <si>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</si>
  <si>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</si>
  <si>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</si>
  <si>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</si>
  <si>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</si>
  <si>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</si>
  <si>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</si>
  <si>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</si>
  <si>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</si>
  <si>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</si>
  <si>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</si>
  <si>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</si>
  <si>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</si>
  <si>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</si>
  <si>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</si>
  <si>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</si>
  <si>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</si>
  <si>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</si>
  <si>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</si>
  <si>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</si>
  <si>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</si>
  <si>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</si>
  <si>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</si>
  <si>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</si>
  <si>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</si>
  <si>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</si>
  <si>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</si>
  <si>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</si>
  <si>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</si>
  <si>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</si>
  <si>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</si>
  <si>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</si>
  <si>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</si>
  <si>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</si>
  <si>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</si>
  <si>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</si>
  <si>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</si>
  <si>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</si>
  <si>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</si>
  <si>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</si>
  <si>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</si>
  <si>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</si>
  <si>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</si>
  <si>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</si>
  <si>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</si>
  <si>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</si>
  <si>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</si>
  <si>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</si>
  <si>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</si>
  <si>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</si>
  <si>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</si>
  <si>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</si>
  <si>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</si>
  <si>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</si>
  <si>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</si>
  <si>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</si>
  <si>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</si>
  <si>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</si>
  <si>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</si>
  <si>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</si>
  <si>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</si>
  <si>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</si>
  <si>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</si>
  <si>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</si>
  <si>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</si>
  <si>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</si>
  <si>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</si>
  <si>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</si>
  <si>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</si>
  <si>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</si>
  <si>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</si>
  <si>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</si>
  <si>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</si>
  <si>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</si>
  <si>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</si>
  <si>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</si>
  <si>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</si>
  <si>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</si>
  <si>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</si>
  <si>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</si>
  <si>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</si>
  <si>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</si>
  <si>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</si>
  <si>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</si>
  <si>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</si>
  <si>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</si>
  <si>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</si>
  <si>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</si>
  <si>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</si>
  <si>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</si>
  <si>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</si>
  <si>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</si>
  <si>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</si>
  <si>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</si>
  <si>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</si>
  <si>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</si>
  <si>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</si>
  <si>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</si>
  <si>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</si>
  <si>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</si>
  <si>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</si>
  <si>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</si>
  <si>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</si>
  <si>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</si>
  <si>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</si>
  <si>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</si>
  <si>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</si>
  <si>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</si>
  <si>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</si>
  <si>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</si>
  <si>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</si>
  <si>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</si>
  <si>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</si>
  <si>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</si>
  <si>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</si>
  <si>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</si>
  <si>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</si>
  <si>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</si>
  <si>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</si>
  <si>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</si>
  <si>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</si>
  <si>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</si>
  <si>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</si>
  <si>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</si>
  <si>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</si>
  <si>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</si>
  <si>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</si>
  <si>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</si>
  <si>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</si>
  <si>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</si>
  <si>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</si>
  <si>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</si>
  <si>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</si>
  <si>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</si>
  <si>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</si>
  <si>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</si>
  <si>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</si>
  <si>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</si>
  <si>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</si>
  <si>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</si>
  <si>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</si>
  <si>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</si>
  <si>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</si>
  <si>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</si>
  <si>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</si>
  <si>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</si>
  <si>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</si>
  <si>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</si>
  <si>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</si>
  <si>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</si>
  <si>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</si>
  <si>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</si>
  <si>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</si>
  <si>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</si>
  <si>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</si>
  <si>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</si>
  <si>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</si>
  <si>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</si>
  <si>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</si>
  <si>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</si>
  <si>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</si>
  <si>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</si>
  <si>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</si>
  <si>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</si>
  <si>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</si>
  <si>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</si>
  <si>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</si>
  <si>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</si>
  <si>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</si>
  <si>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</si>
  <si>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</si>
  <si>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</si>
  <si>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</si>
  <si>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</si>
  <si>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</si>
  <si>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</si>
  <si>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</si>
  <si>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</si>
  <si>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</si>
  <si>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</si>
  <si>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</si>
  <si>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</si>
  <si>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</si>
  <si>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</si>
  <si>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</si>
  <si>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</si>
  <si>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</si>
  <si>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</si>
  <si>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</si>
  <si>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</si>
  <si>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</si>
  <si>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</si>
  <si>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</si>
  <si>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</si>
  <si>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</si>
  <si>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</si>
  <si>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</si>
  <si>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</si>
  <si>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</si>
  <si>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</si>
  <si>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</si>
  <si>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</si>
  <si>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</si>
  <si>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</si>
  <si>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</si>
  <si>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</si>
  <si>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</si>
  <si>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</si>
  <si>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</si>
  <si>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</si>
  <si>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</si>
  <si>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</si>
  <si>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</si>
  <si>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</si>
  <si>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</si>
  <si>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</si>
  <si>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</si>
  <si>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</si>
  <si>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</si>
  <si>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</si>
  <si>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</si>
  <si>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</si>
  <si>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</si>
  <si>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</si>
  <si>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</si>
  <si>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</si>
  <si>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</si>
  <si>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</si>
  <si>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</si>
  <si>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</si>
  <si>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</si>
  <si>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</si>
  <si>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</si>
  <si>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</si>
  <si>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</si>
  <si>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</si>
  <si>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</si>
  <si>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</si>
  <si>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</si>
  <si>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</si>
  <si>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</si>
  <si>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</si>
  <si>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</si>
  <si>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</si>
  <si>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</si>
  <si>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</si>
  <si>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</si>
  <si>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</si>
  <si>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</si>
  <si>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</si>
  <si>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</si>
  <si>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</si>
  <si>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</si>
  <si>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</si>
  <si>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</si>
  <si>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</si>
  <si>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</si>
  <si>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</si>
  <si>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</si>
  <si>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</si>
  <si>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</si>
  <si>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</si>
  <si>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</si>
  <si>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</si>
  <si>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</si>
  <si>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</si>
  <si>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</si>
  <si>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</si>
  <si>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</si>
  <si>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</si>
  <si>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</si>
  <si>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</si>
  <si>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</si>
  <si>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</si>
  <si>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</si>
  <si>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</si>
  <si>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</si>
  <si>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</si>
  <si>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</si>
  <si>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</si>
  <si>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</si>
  <si>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</si>
  <si>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</si>
  <si>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</si>
  <si>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</si>
  <si>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</si>
  <si>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</si>
  <si>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</si>
  <si>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</si>
  <si>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</si>
  <si>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</si>
  <si>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</si>
  <si>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</si>
  <si>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</si>
  <si>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</si>
  <si>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</si>
  <si>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</si>
  <si>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</si>
  <si>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</si>
  <si>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</si>
  <si>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</si>
  <si>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</si>
  <si>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</si>
  <si>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</si>
  <si>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</si>
  <si>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</si>
  <si>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</si>
  <si>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</si>
  <si>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</si>
  <si>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</si>
  <si>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</si>
  <si>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</si>
  <si>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</si>
  <si>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</si>
  <si>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</si>
  <si>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</si>
  <si>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</si>
  <si>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</si>
  <si>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</si>
  <si>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</si>
  <si>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</si>
  <si>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</si>
  <si>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</si>
  <si>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</si>
  <si>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</si>
  <si>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</si>
  <si>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</si>
  <si>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</si>
  <si>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</si>
  <si>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</si>
  <si>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</si>
  <si>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</si>
  <si>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</si>
  <si>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</si>
  <si>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</si>
  <si>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</si>
  <si>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</si>
  <si>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</si>
  <si>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</si>
  <si>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</si>
  <si>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</si>
  <si>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</si>
  <si>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</si>
  <si>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</si>
  <si>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</si>
  <si>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</si>
  <si>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</si>
  <si>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</si>
  <si>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</si>
  <si>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</si>
  <si>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</si>
  <si>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</si>
  <si>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</si>
  <si>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</si>
  <si>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</si>
  <si>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</si>
  <si>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</si>
  <si>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</si>
  <si>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</si>
  <si>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</si>
  <si>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</si>
  <si>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</si>
  <si>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</si>
  <si>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</si>
  <si>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</si>
  <si>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</si>
  <si>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</si>
  <si>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</si>
  <si>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</si>
  <si>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</si>
  <si>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</si>
  <si>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</si>
  <si>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</si>
  <si>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</si>
  <si>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</si>
  <si>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</si>
  <si>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</si>
  <si>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</si>
  <si>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</si>
  <si>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</si>
  <si>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</si>
  <si>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</si>
  <si>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</si>
  <si>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</si>
  <si>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</si>
  <si>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</si>
  <si>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</si>
  <si>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</si>
  <si>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</si>
  <si>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</si>
  <si>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</si>
  <si>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</si>
  <si>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</si>
  <si>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</si>
  <si>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</si>
  <si>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</si>
  <si>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</si>
  <si>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</si>
  <si>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</si>
  <si>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</si>
  <si>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</si>
  <si>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</si>
  <si>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</si>
  <si>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</si>
  <si>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</si>
  <si>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</si>
  <si>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</si>
  <si>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</si>
  <si>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</si>
  <si>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</si>
  <si>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</si>
  <si>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</si>
  <si>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</si>
  <si>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</si>
  <si>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</si>
  <si>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</si>
  <si>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</si>
  <si>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</si>
  <si>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</si>
  <si>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</si>
  <si>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</si>
  <si>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</si>
  <si>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</si>
  <si>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</si>
  <si>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</si>
  <si>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</si>
  <si>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</si>
  <si>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</si>
  <si>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</si>
  <si>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</si>
  <si>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</si>
  <si>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</si>
  <si>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</si>
  <si>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</si>
  <si>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</si>
  <si>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</si>
  <si>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</si>
  <si>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</si>
  <si>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</si>
  <si>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</si>
  <si>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</si>
  <si>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</si>
  <si>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</si>
  <si>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</si>
  <si>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</si>
  <si>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</si>
  <si>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</si>
  <si>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</si>
  <si>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</si>
  <si>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</si>
  <si>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</si>
  <si>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</si>
  <si>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</si>
  <si>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</si>
  <si>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</si>
  <si>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</si>
  <si>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</si>
  <si>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</si>
  <si>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</si>
  <si>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</si>
  <si>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</si>
  <si>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</si>
  <si>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</si>
  <si>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</si>
  <si>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</si>
  <si>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</si>
  <si>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</si>
  <si>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</si>
  <si>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</si>
  <si>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</si>
  <si>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</si>
  <si>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</si>
  <si>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</si>
  <si>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</si>
  <si>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</si>
  <si>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</si>
  <si>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</si>
  <si>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</si>
  <si>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</si>
  <si>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</si>
  <si>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</si>
  <si>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</si>
  <si>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</si>
  <si>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</si>
  <si>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</si>
  <si>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</si>
  <si>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</si>
  <si>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</si>
  <si>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</si>
  <si>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</si>
  <si>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</si>
  <si>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</si>
  <si>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</si>
  <si>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</si>
  <si>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</si>
  <si>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</si>
  <si>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</si>
  <si>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</si>
  <si>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</si>
  <si>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</si>
  <si>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</si>
  <si>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</si>
  <si>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</si>
  <si>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</si>
  <si>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</si>
  <si>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</si>
  <si>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</si>
  <si>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</si>
  <si>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</si>
  <si>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</si>
  <si>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</si>
  <si>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</si>
  <si>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</si>
  <si>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</si>
  <si>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</si>
  <si>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</si>
  <si>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</si>
  <si>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</si>
  <si>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</si>
  <si>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</si>
  <si>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</si>
  <si>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</si>
  <si>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</si>
  <si>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</si>
  <si>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</si>
  <si>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</si>
  <si>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</si>
  <si>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</si>
  <si>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</si>
  <si>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</si>
  <si>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</si>
  <si>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</si>
  <si>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</si>
  <si>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</si>
  <si>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</si>
  <si>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</si>
  <si>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</si>
  <si>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</si>
  <si>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</si>
  <si>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</si>
  <si>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</si>
  <si>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</si>
  <si>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</si>
  <si>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</si>
  <si>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</si>
  <si>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</si>
  <si>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</si>
  <si>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</si>
  <si>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</si>
  <si>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</si>
  <si>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</si>
  <si>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</si>
  <si>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</si>
  <si>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</si>
  <si>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</si>
  <si>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</si>
  <si>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</si>
  <si>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</si>
  <si>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</si>
  <si>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</si>
  <si>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</si>
  <si>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</si>
  <si>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</si>
  <si>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</si>
  <si>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</si>
  <si>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</si>
  <si>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</si>
  <si>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</si>
  <si>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</si>
  <si>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</si>
  <si>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</si>
  <si>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</si>
  <si>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</si>
  <si>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</si>
  <si>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</si>
  <si>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</si>
  <si>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</si>
  <si>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</si>
  <si>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</si>
  <si>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</si>
  <si>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</si>
  <si>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</si>
  <si>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</si>
  <si>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</si>
  <si>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</si>
  <si>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</si>
  <si>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</si>
  <si>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</si>
  <si>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</si>
  <si>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</si>
  <si>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</si>
  <si>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</si>
  <si>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</si>
  <si>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</si>
  <si>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</si>
  <si>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</si>
  <si>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</si>
  <si>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</si>
  <si>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</si>
  <si>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</si>
  <si>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</si>
  <si>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</si>
  <si>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</si>
  <si>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</si>
  <si>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</si>
  <si>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</si>
  <si>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</si>
  <si>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</si>
  <si>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</si>
  <si>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</si>
  <si>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</si>
  <si>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</si>
  <si>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</si>
  <si>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</si>
  <si>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</si>
  <si>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</si>
  <si>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</si>
  <si>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</si>
  <si>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</si>
  <si>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</si>
  <si>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</si>
  <si>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</si>
  <si>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</si>
  <si>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</si>
  <si>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</si>
  <si>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</si>
  <si>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</si>
  <si>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</si>
  <si>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</si>
  <si>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</si>
  <si>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</si>
  <si>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</si>
  <si>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</si>
  <si>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</si>
  <si>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</si>
  <si>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</si>
  <si>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</si>
  <si>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</si>
  <si>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</si>
  <si>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</si>
  <si>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</si>
  <si>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</si>
  <si>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</si>
  <si>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</si>
  <si>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</si>
  <si>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</si>
  <si>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</si>
  <si>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</si>
  <si>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</si>
  <si>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</si>
  <si>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</si>
  <si>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</si>
  <si>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</si>
  <si>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</si>
  <si>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</si>
  <si>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</si>
  <si>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</si>
  <si>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</si>
  <si>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</si>
  <si>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</si>
  <si>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</si>
  <si>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</si>
  <si>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</si>
  <si>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</si>
  <si>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</si>
  <si>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</si>
  <si>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</si>
  <si>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</si>
  <si>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</si>
  <si>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</si>
  <si>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</si>
  <si>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</si>
  <si>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</si>
  <si>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</si>
  <si>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</si>
  <si>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</si>
  <si>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</si>
  <si>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</si>
  <si>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</si>
  <si>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</si>
  <si>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</si>
  <si>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</si>
  <si>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</si>
  <si>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</si>
  <si>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</si>
  <si>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</si>
  <si>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</si>
  <si>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</si>
  <si>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</si>
  <si>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</si>
  <si>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</si>
  <si>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</si>
  <si>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</si>
  <si>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</si>
  <si>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</si>
  <si>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</si>
  <si>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</si>
  <si>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</si>
  <si>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</si>
  <si>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</si>
  <si>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</si>
  <si>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</si>
  <si>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</si>
  <si>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</si>
  <si>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</si>
  <si>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</si>
  <si>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</si>
  <si>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</si>
  <si>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</si>
  <si>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</si>
  <si>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</si>
  <si>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</si>
  <si>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</si>
  <si>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</si>
  <si>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</si>
  <si>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</si>
  <si>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</si>
  <si>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</si>
  <si>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</si>
  <si>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</si>
  <si>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</si>
  <si>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</si>
  <si>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</si>
  <si>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</si>
  <si>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</si>
  <si>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</si>
  <si>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</si>
  <si>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</si>
  <si>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</si>
  <si>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</si>
  <si>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</si>
  <si>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</si>
  <si>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</si>
  <si>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</si>
  <si>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</si>
  <si>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</si>
  <si>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</si>
  <si>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</si>
  <si>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</si>
  <si>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</si>
  <si>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</si>
  <si>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</si>
  <si>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</si>
  <si>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</si>
  <si>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</si>
  <si>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</si>
  <si>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</si>
  <si>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</si>
  <si>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</si>
  <si>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</si>
  <si>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</si>
  <si>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</si>
  <si>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</si>
  <si>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</si>
  <si>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</si>
  <si>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</si>
  <si>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</si>
  <si>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</si>
  <si>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</si>
  <si>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</si>
  <si>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</si>
  <si>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</si>
  <si>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</si>
  <si>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</si>
  <si>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</si>
  <si>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</si>
  <si>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</si>
  <si>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</si>
  <si>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</si>
  <si>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</si>
  <si>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</si>
  <si>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</si>
  <si>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</si>
  <si>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</si>
  <si>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</si>
  <si>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</si>
  <si>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</si>
  <si>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</si>
  <si>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</si>
  <si>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</si>
  <si>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</si>
  <si>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</si>
  <si>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</si>
  <si>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</si>
  <si>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</si>
  <si>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</si>
  <si>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</si>
  <si>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</si>
  <si>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</si>
  <si>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</si>
  <si>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</si>
  <si>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</si>
  <si>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</si>
  <si>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</si>
  <si>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</si>
  <si>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</si>
  <si>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</si>
  <si>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</si>
  <si>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</si>
  <si>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</si>
  <si>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</si>
  <si>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</si>
  <si>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</si>
  <si>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</si>
  <si>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</si>
  <si>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</si>
  <si>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</si>
  <si>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</si>
  <si>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</si>
  <si>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</si>
  <si>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</si>
  <si>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</si>
  <si>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</si>
  <si>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</si>
  <si>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</si>
  <si>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</si>
  <si>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</si>
  <si>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</si>
  <si>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</si>
  <si>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</si>
  <si>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</si>
  <si>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</si>
  <si>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</si>
  <si>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</si>
  <si>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</si>
  <si>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</si>
  <si>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</si>
  <si>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</si>
  <si>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</si>
  <si>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</si>
  <si>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</si>
  <si>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</si>
  <si>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</si>
  <si>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</si>
  <si>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</si>
  <si>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</si>
  <si>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</si>
  <si>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</si>
  <si>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</si>
  <si>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</si>
  <si>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</si>
  <si>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</si>
  <si>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</si>
  <si>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</si>
  <si>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</si>
  <si>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</si>
  <si>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</si>
  <si>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</si>
  <si>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</si>
  <si>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</si>
  <si>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</si>
  <si>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</si>
  <si>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</si>
  <si>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</si>
  <si>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</si>
  <si>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</si>
  <si>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</si>
  <si>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</si>
  <si>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</si>
  <si>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</si>
  <si>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</si>
  <si>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</si>
  <si>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</si>
  <si>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</si>
  <si>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</si>
  <si>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</si>
  <si>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</si>
  <si>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</si>
  <si>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</si>
  <si>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</si>
  <si>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</si>
  <si>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</si>
  <si>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</si>
  <si>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</si>
  <si>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</si>
  <si>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</si>
  <si>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</si>
  <si>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</si>
  <si>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</si>
  <si>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</si>
  <si>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</si>
  <si>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</si>
  <si>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</si>
  <si>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</si>
  <si>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</si>
  <si>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</si>
  <si>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</si>
  <si>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</si>
  <si>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</si>
  <si>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</si>
  <si>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</si>
  <si>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</si>
  <si>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</si>
  <si>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</si>
  <si>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</si>
  <si>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</si>
  <si>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</si>
  <si>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</si>
  <si>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</si>
  <si>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</si>
  <si>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</si>
  <si>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</si>
  <si>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</si>
  <si>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</si>
  <si>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</si>
  <si>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</si>
  <si>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</si>
  <si>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</si>
  <si>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</si>
  <si>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</si>
  <si>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</si>
  <si>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</si>
  <si>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</si>
  <si>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</si>
  <si>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</si>
  <si>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</si>
  <si>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</si>
  <si>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</si>
  <si>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</si>
  <si>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</si>
  <si>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</si>
  <si>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</si>
  <si>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</si>
  <si>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</si>
  <si>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</si>
  <si>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</si>
  <si>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</si>
  <si>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</si>
  <si>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</si>
  <si>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</si>
  <si>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</si>
  <si>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</si>
  <si>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</si>
  <si>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</si>
  <si>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</si>
  <si>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</si>
  <si>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</si>
  <si>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</si>
  <si>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</si>
  <si>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</si>
  <si>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</si>
  <si>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</si>
  <si>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</si>
  <si>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</si>
  <si>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</si>
  <si>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</si>
  <si>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</si>
  <si>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</si>
  <si>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</si>
  <si>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</si>
  <si>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</si>
  <si>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</si>
  <si>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</si>
  <si>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</si>
  <si>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</si>
  <si>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</si>
  <si>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</si>
  <si>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</si>
  <si>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</si>
  <si>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</si>
  <si>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</si>
  <si>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</si>
  <si>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</si>
  <si>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</si>
  <si>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</si>
  <si>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</si>
  <si>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</si>
  <si>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</si>
  <si>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</si>
  <si>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</si>
  <si>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</si>
  <si>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</si>
  <si>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</si>
  <si>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</si>
  <si>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</si>
  <si>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</si>
  <si>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</si>
  <si>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</si>
  <si>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</si>
  <si>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</si>
  <si>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</si>
  <si>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</si>
  <si>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</si>
  <si>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</si>
  <si>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</si>
  <si>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</si>
  <si>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</si>
  <si>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</si>
  <si>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</si>
  <si>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</si>
  <si>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</si>
  <si>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</si>
  <si>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</si>
  <si>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</si>
  <si>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</si>
  <si>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</si>
  <si>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</si>
  <si>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</si>
  <si>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</si>
  <si>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</si>
  <si>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</si>
  <si>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</si>
  <si>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</si>
  <si>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</si>
  <si>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</si>
  <si>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</si>
  <si>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</si>
  <si>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</si>
  <si>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</si>
  <si>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</si>
  <si>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</si>
  <si>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</si>
  <si>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</si>
  <si>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</si>
  <si>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</si>
  <si>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</si>
  <si>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</si>
  <si>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</si>
  <si>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</si>
  <si>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</si>
  <si>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</si>
  <si>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</si>
  <si>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</si>
  <si>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</si>
  <si>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</si>
  <si>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</si>
  <si>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</si>
  <si>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</si>
  <si>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</si>
  <si>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</si>
  <si>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</si>
  <si>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</si>
  <si>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</si>
  <si>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</si>
  <si>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</si>
  <si>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</si>
  <si>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</si>
  <si>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</si>
  <si>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</si>
  <si>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</si>
  <si>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</si>
  <si>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</si>
  <si>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</si>
  <si>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</si>
  <si>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</si>
  <si>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</si>
  <si>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</si>
  <si>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</si>
  <si>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</si>
  <si>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</si>
  <si>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</si>
  <si>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</si>
  <si>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</si>
  <si>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</si>
  <si>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</si>
  <si>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</si>
  <si>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</si>
  <si>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</si>
  <si>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</si>
  <si>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</si>
  <si>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</si>
  <si>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</si>
  <si>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</si>
  <si>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</si>
  <si>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</si>
  <si>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</si>
  <si>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</si>
  <si>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</si>
  <si>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</si>
  <si>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</si>
  <si>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</si>
  <si>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</si>
  <si>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</si>
  <si>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</si>
  <si>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</si>
  <si>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</si>
  <si>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</si>
  <si>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</si>
  <si>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</si>
  <si>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</si>
  <si>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</si>
  <si>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</si>
  <si>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</si>
  <si>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</si>
  <si>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</si>
  <si>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</si>
  <si>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</si>
  <si>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</si>
  <si>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</si>
  <si>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</si>
  <si>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</si>
  <si>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</si>
  <si>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</si>
  <si>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</si>
  <si>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</si>
  <si>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</si>
  <si>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</si>
  <si>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</si>
  <si>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</si>
  <si>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</si>
  <si>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</si>
  <si>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</si>
  <si>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</si>
  <si>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</si>
  <si>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</si>
  <si>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</si>
  <si>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</si>
  <si>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</si>
  <si>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</si>
  <si>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</si>
  <si>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</si>
  <si>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</si>
  <si>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</si>
  <si>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</si>
  <si>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</si>
  <si>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</si>
  <si>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</si>
  <si>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</si>
  <si>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</si>
  <si>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</si>
  <si>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</si>
  <si>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</si>
  <si>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</si>
  <si>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</si>
  <si>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</si>
  <si>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</si>
  <si>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</si>
  <si>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</si>
  <si>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</si>
  <si>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</si>
  <si>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</si>
  <si>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</si>
  <si>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</si>
  <si>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</si>
  <si>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</si>
  <si>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</si>
  <si>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</si>
  <si>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</si>
  <si>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</si>
  <si>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</si>
  <si>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</si>
  <si>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</si>
  <si>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</si>
  <si>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</si>
  <si>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</si>
  <si>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</si>
  <si>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</si>
  <si>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</si>
  <si>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</si>
  <si>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</si>
  <si>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</si>
  <si>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</si>
  <si>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</si>
  <si>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</si>
  <si>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</si>
  <si>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</si>
  <si>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</si>
  <si>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</si>
  <si>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</si>
  <si>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</si>
  <si>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</si>
  <si>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</si>
  <si>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</si>
  <si>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</si>
  <si>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</si>
  <si>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</si>
  <si>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</si>
  <si>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</si>
  <si>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</si>
  <si>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</si>
  <si>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</si>
  <si>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</si>
  <si>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</si>
  <si>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</si>
  <si>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</si>
  <si>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</si>
  <si>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</si>
  <si>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</si>
  <si>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</si>
  <si>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</si>
  <si>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</si>
  <si>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</si>
  <si>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</si>
  <si>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</si>
  <si>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</si>
  <si>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</si>
  <si>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</si>
  <si>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</si>
  <si>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</si>
  <si>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</si>
  <si>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</si>
  <si>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</si>
  <si>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</si>
  <si>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</si>
  <si>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</si>
  <si>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</si>
  <si>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</si>
  <si>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</si>
  <si>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</si>
  <si>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</si>
  <si>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</si>
  <si>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</si>
  <si>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</si>
  <si>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</si>
  <si>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</si>
  <si>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</si>
  <si>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</si>
  <si>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</si>
  <si>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</si>
  <si>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</si>
  <si>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</si>
  <si>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</si>
  <si>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</si>
  <si>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</si>
  <si>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</si>
  <si>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</si>
  <si>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</si>
  <si>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</si>
  <si>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</si>
  <si>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</si>
  <si>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</si>
  <si>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</si>
  <si>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</si>
  <si>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</si>
  <si>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</si>
  <si>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</si>
  <si>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</si>
  <si>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</si>
  <si>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</si>
  <si>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</si>
  <si>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</si>
  <si>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</si>
  <si>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</si>
  <si>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</si>
  <si>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</si>
  <si>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</si>
  <si>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</si>
  <si>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</si>
  <si>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</si>
  <si>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</si>
  <si>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</si>
  <si>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</si>
  <si>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</si>
  <si>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</si>
  <si>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</si>
  <si>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</si>
  <si>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</si>
  <si>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</si>
  <si>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</si>
  <si>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</si>
  <si>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</si>
  <si>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</si>
  <si>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</si>
  <si>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</si>
  <si>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</si>
  <si>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</si>
  <si>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</si>
  <si>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</si>
  <si>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</si>
  <si>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</si>
  <si>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</si>
  <si>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</si>
  <si>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</si>
  <si>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</si>
  <si>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</si>
  <si>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</si>
  <si>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</si>
  <si>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</si>
  <si>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</si>
  <si>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</si>
  <si>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</si>
  <si>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</si>
  <si>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</si>
  <si>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</si>
  <si>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</si>
  <si>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</si>
  <si>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</si>
  <si>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</si>
  <si>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</si>
  <si>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</si>
  <si>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</si>
  <si>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</si>
  <si>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</si>
  <si>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</si>
  <si>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</si>
  <si>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</si>
  <si>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</si>
  <si>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</si>
  <si>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</si>
  <si>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</si>
  <si>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</si>
  <si>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</si>
  <si>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</si>
  <si>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</si>
  <si>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</si>
  <si>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</si>
  <si>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</si>
  <si>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</si>
  <si>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</si>
  <si>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</si>
  <si>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</si>
  <si>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</si>
  <si>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</si>
  <si>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</si>
  <si>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</si>
  <si>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</si>
  <si>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</si>
  <si>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</si>
  <si>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</si>
  <si>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</si>
  <si>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</si>
  <si>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</si>
  <si>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</si>
  <si>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</si>
  <si>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</si>
  <si>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</si>
  <si>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</si>
  <si>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</si>
  <si>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</si>
  <si>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</si>
  <si>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</si>
  <si>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</si>
  <si>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</si>
  <si>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</si>
  <si>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</si>
  <si>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</si>
  <si>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</si>
  <si>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</si>
  <si>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</si>
  <si>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</si>
  <si>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</si>
  <si>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</si>
  <si>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</si>
  <si>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</si>
  <si>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</si>
  <si>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</si>
  <si>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</si>
  <si>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</si>
  <si>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</si>
  <si>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</si>
  <si>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</si>
  <si>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</si>
  <si>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</si>
  <si>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</si>
  <si>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</si>
  <si>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</si>
  <si>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</si>
  <si>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</si>
  <si>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</si>
  <si>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</si>
  <si>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</si>
  <si>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</si>
  <si>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</si>
  <si>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</si>
  <si>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</si>
  <si>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</si>
  <si>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</si>
  <si>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</si>
  <si>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</si>
  <si>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</si>
  <si>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</si>
  <si>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</si>
  <si>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</si>
  <si>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</si>
  <si>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</si>
  <si>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</si>
  <si>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</si>
  <si>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</si>
  <si>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</si>
  <si>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</si>
  <si>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</si>
  <si>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</si>
  <si>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</si>
  <si>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</si>
  <si>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</si>
  <si>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</si>
  <si>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</si>
  <si>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</si>
  <si>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</si>
  <si>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</si>
  <si>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</si>
  <si>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</si>
  <si>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</si>
  <si>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</si>
  <si>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</si>
  <si>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</si>
  <si>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</si>
  <si>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</si>
  <si>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</si>
  <si>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</si>
  <si>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</si>
  <si>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</si>
  <si>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</si>
  <si>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</si>
  <si>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</si>
  <si>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</si>
  <si>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</si>
  <si>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</si>
  <si>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</si>
  <si>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</si>
  <si>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</si>
  <si>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</si>
  <si>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</si>
  <si>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</si>
  <si>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</si>
  <si>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</si>
  <si>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</si>
  <si>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</si>
  <si>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</si>
  <si>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</si>
  <si>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</si>
  <si>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</si>
  <si>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</si>
  <si>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</si>
  <si>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</si>
  <si>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</si>
  <si>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</si>
  <si>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</si>
  <si>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</si>
  <si>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</si>
  <si>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</si>
  <si>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</si>
  <si>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</si>
  <si>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</si>
  <si>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</si>
  <si>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</si>
  <si>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</si>
  <si>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</si>
  <si>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</si>
  <si>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</si>
  <si>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</si>
  <si>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</si>
  <si>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</si>
  <si>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</si>
  <si>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</si>
  <si>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</si>
  <si>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</si>
  <si>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</si>
  <si>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</si>
  <si>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</si>
  <si>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</si>
  <si>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</si>
  <si>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</si>
  <si>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</si>
  <si>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</si>
  <si>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</si>
  <si>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</si>
  <si>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</si>
  <si>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</si>
  <si>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</si>
  <si>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</si>
  <si>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</si>
  <si>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</si>
  <si>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</si>
  <si>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</si>
  <si>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</si>
  <si>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</si>
  <si>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</si>
  <si>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</si>
  <si>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</si>
  <si>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</si>
  <si>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</si>
  <si>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</si>
  <si>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</si>
  <si>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</si>
  <si>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</si>
  <si>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</si>
  <si>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</si>
  <si>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</si>
  <si>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</si>
  <si>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</si>
  <si>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</si>
  <si>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</si>
  <si>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</si>
  <si>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</si>
  <si>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</si>
  <si>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</si>
  <si>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</si>
  <si>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</si>
  <si>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</si>
  <si>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</si>
  <si>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</si>
  <si>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</si>
  <si>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</si>
  <si>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</si>
  <si>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</si>
  <si>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</si>
  <si>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</si>
  <si>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</si>
  <si>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</si>
  <si>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</si>
  <si>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</si>
  <si>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</si>
  <si>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</si>
  <si>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</si>
  <si>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</si>
  <si>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</si>
  <si>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</si>
  <si>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</si>
  <si>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</si>
  <si>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</si>
  <si>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</si>
  <si>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</si>
  <si>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</si>
  <si>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</si>
  <si>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</si>
  <si>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</si>
  <si>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</si>
  <si>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</si>
  <si>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</si>
  <si>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</si>
  <si>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</si>
  <si>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</si>
  <si>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</si>
  <si>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</si>
  <si>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</si>
  <si>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</si>
  <si>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</si>
  <si>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</si>
  <si>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</si>
  <si>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</si>
  <si>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</si>
  <si>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</si>
  <si>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</si>
  <si>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</si>
  <si>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</si>
  <si>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</si>
  <si>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</si>
  <si>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</si>
  <si>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</si>
  <si>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</si>
  <si>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</si>
  <si>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</si>
  <si>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</si>
  <si>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</si>
  <si>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</si>
  <si>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</si>
  <si>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</si>
  <si>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</si>
  <si>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</si>
  <si>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</si>
  <si>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</si>
  <si>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</si>
  <si>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</si>
  <si>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</si>
  <si>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</si>
  <si>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</si>
  <si>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</si>
  <si>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</si>
  <si>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</si>
  <si>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</si>
  <si>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</si>
  <si>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</si>
  <si>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</si>
  <si>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</si>
  <si>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</si>
  <si>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</si>
  <si>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</si>
  <si>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</si>
  <si>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</si>
  <si>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</si>
  <si>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</si>
  <si>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</si>
  <si>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</si>
  <si>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</si>
  <si>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</si>
  <si>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</si>
  <si>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</si>
  <si>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</si>
  <si>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</si>
  <si>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</si>
  <si>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</si>
  <si>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</si>
  <si>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</si>
  <si>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</si>
  <si>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</si>
  <si>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</si>
  <si>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</si>
  <si>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</si>
  <si>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</si>
  <si>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</si>
  <si>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</si>
  <si>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</si>
  <si>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</si>
  <si>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</si>
  <si>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</si>
  <si>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</si>
  <si>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</si>
  <si>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</si>
  <si>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</si>
  <si>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</si>
  <si>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</si>
  <si>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</si>
  <si>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</si>
  <si>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</si>
  <si>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</si>
  <si>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</si>
  <si>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</si>
  <si>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</si>
  <si>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</si>
  <si>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</si>
  <si>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</si>
  <si>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</si>
  <si>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</si>
  <si>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</si>
  <si>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</si>
  <si>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</si>
  <si>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</si>
  <si>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</si>
  <si>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</si>
  <si>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</si>
  <si>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</si>
  <si>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</si>
  <si>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</si>
  <si>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</si>
  <si>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</si>
  <si>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</si>
  <si>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</si>
  <si>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</si>
  <si>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</si>
  <si>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</si>
  <si>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</si>
  <si>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</si>
  <si>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</si>
  <si>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</si>
  <si>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</si>
  <si>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</si>
  <si>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</si>
  <si>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</si>
  <si>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</si>
  <si>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</si>
  <si>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</si>
  <si>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</si>
  <si>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</si>
  <si>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</si>
  <si>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</si>
  <si>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</si>
  <si>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</si>
  <si>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</si>
  <si>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</si>
  <si>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</si>
  <si>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</si>
  <si>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</si>
  <si>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</si>
  <si>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</si>
  <si>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</si>
  <si>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</si>
  <si>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</si>
  <si>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</si>
  <si>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</si>
  <si>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</si>
  <si>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</si>
  <si>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</si>
  <si>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</si>
  <si>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</si>
  <si>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</si>
  <si>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</si>
  <si>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</si>
  <si>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</si>
  <si>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</si>
  <si>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</si>
  <si>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</si>
  <si>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</si>
  <si>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</si>
  <si>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</si>
  <si>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</si>
  <si>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</si>
  <si>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</si>
  <si>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</si>
  <si>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</si>
  <si>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</si>
  <si>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</si>
  <si>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</si>
  <si>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</si>
  <si>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</si>
  <si>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</si>
  <si>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</si>
  <si>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</si>
  <si>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</si>
  <si>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</si>
  <si>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</si>
  <si>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</si>
  <si>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</si>
  <si>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</si>
  <si>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</si>
  <si>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</si>
  <si>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</si>
  <si>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</si>
  <si>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</si>
  <si>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</si>
  <si>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</si>
  <si>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</si>
  <si>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</si>
  <si>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</si>
  <si>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</si>
  <si>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</si>
  <si>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</si>
  <si>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</si>
  <si>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</si>
  <si>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</si>
  <si>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</si>
  <si>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</si>
  <si>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</si>
  <si>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</si>
  <si>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</si>
  <si>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</si>
  <si>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</si>
  <si>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</si>
  <si>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</si>
  <si>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</si>
  <si>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</si>
  <si>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</si>
  <si>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</si>
  <si>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</si>
  <si>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</si>
  <si>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</si>
  <si>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</si>
  <si>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</si>
  <si>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</si>
  <si>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</si>
  <si>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</si>
  <si>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</si>
  <si>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</si>
  <si>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</si>
  <si>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</si>
  <si>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</si>
  <si>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</si>
  <si>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</si>
  <si>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</si>
  <si>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</si>
  <si>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</si>
  <si>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</si>
  <si>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</si>
  <si>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</si>
  <si>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</si>
  <si>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</si>
  <si>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</si>
  <si>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</si>
  <si>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</si>
  <si>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</si>
  <si>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</si>
  <si>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</si>
  <si>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</si>
  <si>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</si>
  <si>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</si>
  <si>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</si>
  <si>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</si>
  <si>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</si>
  <si>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</si>
  <si>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</si>
  <si>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</si>
  <si>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</si>
  <si>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</si>
  <si>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</si>
  <si>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</si>
  <si>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</si>
  <si>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</si>
  <si>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</si>
  <si>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</si>
  <si>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</si>
  <si>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</si>
  <si>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</si>
  <si>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</si>
  <si>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</si>
  <si>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</si>
  <si>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</si>
  <si>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</si>
  <si>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</si>
  <si>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</si>
  <si>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</si>
  <si>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</si>
  <si>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</si>
  <si>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</si>
  <si>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</si>
  <si>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</si>
  <si>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</si>
  <si>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</si>
  <si>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</si>
  <si>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</si>
  <si>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</si>
  <si>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</si>
  <si>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</si>
  <si>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</si>
  <si>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</si>
  <si>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</si>
  <si>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</si>
  <si>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</si>
  <si>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</si>
  <si>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</si>
  <si>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</si>
  <si>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</si>
  <si>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</si>
  <si>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</si>
  <si>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</si>
  <si>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</si>
  <si>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</si>
  <si>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</si>
  <si>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</si>
  <si>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</si>
  <si>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</si>
  <si>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</si>
  <si>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</si>
  <si>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</si>
  <si>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</si>
  <si>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</si>
  <si>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</si>
  <si>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</si>
  <si>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</si>
  <si>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</si>
  <si>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</si>
  <si>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</si>
  <si>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</si>
  <si>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</si>
  <si>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</si>
  <si>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</si>
  <si>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</si>
  <si>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</si>
  <si>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</si>
  <si>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</si>
  <si>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</si>
  <si>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</si>
  <si>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</si>
  <si>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</si>
  <si>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</si>
  <si>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</si>
  <si>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</si>
  <si>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</si>
  <si>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</si>
  <si>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</si>
  <si>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</si>
  <si>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</si>
  <si>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</si>
  <si>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</si>
  <si>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</si>
  <si>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</si>
  <si>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</si>
  <si>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</si>
  <si>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</si>
  <si>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</si>
  <si>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</si>
  <si>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</si>
  <si>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</si>
  <si>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</si>
  <si>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</si>
  <si>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</si>
  <si>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</si>
  <si>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</si>
  <si>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</si>
  <si>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</si>
  <si>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</si>
  <si>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</si>
  <si>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</si>
  <si>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</si>
  <si>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</si>
  <si>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</si>
  <si>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</si>
  <si>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</si>
  <si>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</si>
  <si>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</si>
  <si>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</si>
  <si>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</si>
  <si>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</si>
  <si>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</si>
  <si>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</si>
  <si>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</si>
  <si>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</si>
  <si>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</si>
  <si>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</si>
  <si>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</si>
  <si>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</si>
  <si>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</si>
  <si>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</si>
  <si>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</si>
  <si>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</si>
  <si>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</si>
  <si>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</si>
  <si>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</si>
  <si>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</si>
  <si>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</si>
  <si>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</si>
  <si>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</si>
  <si>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</si>
  <si>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</si>
  <si>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</si>
  <si>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</si>
  <si>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</si>
  <si>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</si>
  <si>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</si>
  <si>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</si>
  <si>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</si>
  <si>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</si>
  <si>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</si>
  <si>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</si>
  <si>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</si>
  <si>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</si>
  <si>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</si>
  <si>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</si>
  <si>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</si>
  <si>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</si>
  <si>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</si>
  <si>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</si>
  <si>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</si>
  <si>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</si>
  <si>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</si>
  <si>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</si>
  <si>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</si>
  <si>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</si>
  <si>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</si>
  <si>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</si>
  <si>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</si>
  <si>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</si>
  <si>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</si>
  <si>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</si>
  <si>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</si>
  <si>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</si>
  <si>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</si>
  <si>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</si>
  <si>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</si>
  <si>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</si>
  <si>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</si>
  <si>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</si>
  <si>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</si>
  <si>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</si>
  <si>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</si>
  <si>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</si>
  <si>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</si>
  <si>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</si>
  <si>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</si>
  <si>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</si>
  <si>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</si>
  <si>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</si>
  <si>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</si>
  <si>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</si>
  <si>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</si>
  <si>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</si>
  <si>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</si>
  <si>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</si>
  <si>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</si>
  <si>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</si>
  <si>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</si>
  <si>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</si>
  <si>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</si>
  <si>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</si>
  <si>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</si>
  <si>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</si>
  <si>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</si>
  <si>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</si>
  <si>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</si>
  <si>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</si>
  <si>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</si>
  <si>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</si>
  <si>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</si>
  <si>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</si>
  <si>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</si>
  <si>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</si>
  <si>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</si>
  <si>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</si>
  <si>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</si>
  <si>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</si>
  <si>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</si>
  <si>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</si>
  <si>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</si>
  <si>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</si>
  <si>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</si>
  <si>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</si>
  <si>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</si>
  <si>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</si>
  <si>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</si>
  <si>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</si>
  <si>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</si>
  <si>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</si>
  <si>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</si>
  <si>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</si>
  <si>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</si>
  <si>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</si>
  <si>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</si>
  <si>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</si>
  <si>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</si>
  <si>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</si>
  <si>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</si>
  <si>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</si>
  <si>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</si>
  <si>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</si>
  <si>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</si>
  <si>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</si>
  <si>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</si>
  <si>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</si>
  <si>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</si>
  <si>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</si>
  <si>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</si>
  <si>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</si>
  <si>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</si>
  <si>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</si>
  <si>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</si>
  <si>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</si>
  <si>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</si>
  <si>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</si>
  <si>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</si>
  <si>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</si>
  <si>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</si>
  <si>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</si>
  <si>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</si>
  <si>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</si>
  <si>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</si>
  <si>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</si>
  <si>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</si>
  <si>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</si>
  <si>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</si>
  <si>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</si>
  <si>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</si>
  <si>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</si>
  <si>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</si>
  <si>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</si>
  <si>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</si>
  <si>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</si>
  <si>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</si>
  <si>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</si>
  <si>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</si>
  <si>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</si>
  <si>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</si>
  <si>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</si>
  <si>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</si>
  <si>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</si>
  <si>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</si>
  <si>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</si>
  <si>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</si>
  <si>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</si>
  <si>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</si>
  <si>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</si>
  <si>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</si>
  <si>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</si>
  <si>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</si>
  <si>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</si>
  <si>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</si>
  <si>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</si>
  <si>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</si>
  <si>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</si>
  <si>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</si>
  <si>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</si>
  <si>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</si>
  <si>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</si>
  <si>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</si>
  <si>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</si>
  <si>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</si>
  <si>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</si>
  <si>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</si>
  <si>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</si>
  <si>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</si>
  <si>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</si>
  <si>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</si>
  <si>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</si>
  <si>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</si>
  <si>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</si>
  <si>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</si>
  <si>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</si>
  <si>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</si>
  <si>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</si>
  <si>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</si>
  <si>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</si>
  <si>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</si>
  <si>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</si>
  <si>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</si>
  <si>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</si>
  <si>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</si>
  <si>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</si>
  <si>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</si>
  <si>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</si>
  <si>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</si>
  <si>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</si>
  <si>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</si>
  <si>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</si>
  <si>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</si>
  <si>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</si>
  <si>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</si>
  <si>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</si>
  <si>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</si>
  <si>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</si>
  <si>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</si>
  <si>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</si>
  <si>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</si>
  <si>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</si>
  <si>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</si>
  <si>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</si>
  <si>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</si>
  <si>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</si>
  <si>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</si>
  <si>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</si>
  <si>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</si>
  <si>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</si>
  <si>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</si>
  <si>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</si>
  <si>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</si>
  <si>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</si>
  <si>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</si>
  <si>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</si>
  <si>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</si>
  <si>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</si>
  <si>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</si>
  <si>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</si>
  <si>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</si>
  <si>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</si>
  <si>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</si>
  <si>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</si>
  <si>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</si>
  <si>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</si>
  <si>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</si>
  <si>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</si>
  <si>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</si>
  <si>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</si>
  <si>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</si>
  <si>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</si>
  <si>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</si>
  <si>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</si>
  <si>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</si>
  <si>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</si>
  <si>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</si>
  <si>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</si>
  <si>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</si>
  <si>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</si>
  <si>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</si>
  <si>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</si>
  <si>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</si>
  <si>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</si>
  <si>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</si>
  <si>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</si>
  <si>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</si>
  <si>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</si>
  <si>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</si>
  <si>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</si>
  <si>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</si>
  <si>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</si>
  <si>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</si>
  <si>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</si>
  <si>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</si>
  <si>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</si>
  <si>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</si>
  <si>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</si>
  <si>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</si>
  <si>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</si>
  <si>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</si>
  <si>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</si>
  <si>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</si>
  <si>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</si>
  <si>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</si>
  <si>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</si>
  <si>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</si>
  <si>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</si>
  <si>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</si>
  <si>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</si>
  <si>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</si>
  <si>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</si>
  <si>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</si>
  <si>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</si>
  <si>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</si>
  <si>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</si>
  <si>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</si>
  <si>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</si>
  <si>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</si>
  <si>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</si>
  <si>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</si>
  <si>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</si>
  <si>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</si>
  <si>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</si>
  <si>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</si>
  <si>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</si>
  <si>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</si>
  <si>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</si>
  <si>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</si>
  <si>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</si>
  <si>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</si>
  <si>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</si>
  <si>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</si>
  <si>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</si>
  <si>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</si>
  <si>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</si>
  <si>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</si>
  <si>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</si>
  <si>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</si>
  <si>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</si>
  <si>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</si>
  <si>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</si>
  <si>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</si>
  <si>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</si>
  <si>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</si>
  <si>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</si>
  <si>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</si>
  <si>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</si>
  <si>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</si>
  <si>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</si>
  <si>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</si>
  <si>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</si>
  <si>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</si>
  <si>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</si>
  <si>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</si>
  <si>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</si>
  <si>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</si>
  <si>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</si>
  <si>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</si>
  <si>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</si>
  <si>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</si>
  <si>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</si>
  <si>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</si>
  <si>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</si>
  <si>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</si>
  <si>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</si>
  <si>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</si>
  <si>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</si>
  <si>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</si>
  <si>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</si>
  <si>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</si>
  <si>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</si>
  <si>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</si>
  <si>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</si>
  <si>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</si>
  <si>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</si>
  <si>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</si>
  <si>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</si>
  <si>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</si>
  <si>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</si>
  <si>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</si>
  <si>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</si>
  <si>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</si>
  <si>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</si>
  <si>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</si>
  <si>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</si>
  <si>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</si>
  <si>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</si>
  <si>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</si>
  <si>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</si>
  <si>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</si>
  <si>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</si>
  <si>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</si>
  <si>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</si>
  <si>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</si>
  <si>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</si>
  <si>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</si>
  <si>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</si>
  <si>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</si>
  <si>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</si>
  <si>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</si>
  <si>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</si>
  <si>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</si>
  <si>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</si>
  <si>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</si>
  <si>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</si>
  <si>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</si>
  <si>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</si>
  <si>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</si>
  <si>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</si>
  <si>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</si>
  <si>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</si>
  <si>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</si>
  <si>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</si>
  <si>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</si>
  <si>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</si>
  <si>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</si>
  <si>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</si>
  <si>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</si>
  <si>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</si>
  <si>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</si>
  <si>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</si>
  <si>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</si>
  <si>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</si>
  <si>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</si>
  <si>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</si>
  <si>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</si>
  <si>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</si>
  <si>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</si>
  <si>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</si>
  <si>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</si>
  <si>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</si>
  <si>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</si>
  <si>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</si>
  <si>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</si>
  <si>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</si>
  <si>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</si>
  <si>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</si>
  <si>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</si>
  <si>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</si>
  <si>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</si>
  <si>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</si>
  <si>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</si>
  <si>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</si>
  <si>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</si>
  <si>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</si>
  <si>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</si>
  <si>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</si>
  <si>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</si>
  <si>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</si>
  <si>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</si>
  <si>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</si>
  <si>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</si>
  <si>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</si>
  <si>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</si>
  <si>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</si>
  <si>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</si>
  <si>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</si>
  <si>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</si>
  <si>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</si>
  <si>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</si>
  <si>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</si>
  <si>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</si>
  <si>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</si>
  <si>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</si>
  <si>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</si>
  <si>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</si>
  <si>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</si>
  <si>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</si>
  <si>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</si>
  <si>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</si>
  <si>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</si>
  <si>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</si>
  <si>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</si>
  <si>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</si>
  <si>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</si>
  <si>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</si>
  <si>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</si>
  <si>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</si>
  <si>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</si>
  <si>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</si>
  <si>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</si>
  <si>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</si>
  <si>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</si>
  <si>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</si>
  <si>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</si>
  <si>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</si>
  <si>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</si>
  <si>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</si>
  <si>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</si>
  <si>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</si>
  <si>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</si>
  <si>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</si>
  <si>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</si>
  <si>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</si>
  <si>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</si>
  <si>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</si>
  <si>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</si>
  <si>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</si>
  <si>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</si>
  <si>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</si>
  <si>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</si>
  <si>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</si>
  <si>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</si>
  <si>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</si>
  <si>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</si>
  <si>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</si>
  <si>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</si>
  <si>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</si>
  <si>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</si>
  <si>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</si>
  <si>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</si>
  <si>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</si>
  <si>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</si>
  <si>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</si>
  <si>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</si>
  <si>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</si>
  <si>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</si>
  <si>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</si>
  <si>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</si>
  <si>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</si>
  <si>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</si>
  <si>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</si>
  <si>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</si>
  <si>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</si>
  <si>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</si>
  <si>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</si>
  <si>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</si>
  <si>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</si>
  <si>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</si>
  <si>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</si>
  <si>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</si>
  <si>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</si>
  <si>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</si>
  <si>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</si>
  <si>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</si>
  <si>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</si>
  <si>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</si>
  <si>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</si>
  <si>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</si>
  <si>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</si>
  <si>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</si>
  <si>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</si>
  <si>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</si>
  <si>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</si>
  <si>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</si>
  <si>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</si>
  <si>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</si>
  <si>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</si>
  <si>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</si>
  <si>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</si>
  <si>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</si>
  <si>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</si>
  <si>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</si>
  <si>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</si>
  <si>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</si>
  <si>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</si>
  <si>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</si>
  <si>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</si>
  <si>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</si>
  <si>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</si>
  <si>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</si>
  <si>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</si>
  <si>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</si>
  <si>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</si>
  <si>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</si>
  <si>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</si>
  <si>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</si>
  <si>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</si>
  <si>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</si>
  <si>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</si>
  <si>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</si>
  <si>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</si>
  <si>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</si>
  <si>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</si>
  <si>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</si>
  <si>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</si>
  <si>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</si>
  <si>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</si>
  <si>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</si>
  <si>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</si>
  <si>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</si>
  <si>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</si>
  <si>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</si>
  <si>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</si>
  <si>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</si>
  <si>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</si>
  <si>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</si>
  <si>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</si>
  <si>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</si>
  <si>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</si>
  <si>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</si>
  <si>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</si>
  <si>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</si>
  <si>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</si>
  <si>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</si>
  <si>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</si>
  <si>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</si>
  <si>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</si>
  <si>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</si>
  <si>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</si>
  <si>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</si>
  <si>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</si>
  <si>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</si>
  <si>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</si>
  <si>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</si>
  <si>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</si>
  <si>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</si>
  <si>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</si>
  <si>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</si>
  <si>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</si>
  <si>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</si>
  <si>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</si>
  <si>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</si>
  <si>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</si>
  <si>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</si>
  <si>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</si>
  <si>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</si>
  <si>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</si>
  <si>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</si>
  <si>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</si>
  <si>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</si>
  <si>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</si>
  <si>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</si>
  <si>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</si>
  <si>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</si>
  <si>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</si>
  <si>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</si>
  <si>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</si>
  <si>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</si>
  <si>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</si>
  <si>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</si>
  <si>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</si>
  <si>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</si>
  <si>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</si>
  <si>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</si>
  <si>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</si>
  <si>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</si>
  <si>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</si>
  <si>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</si>
  <si>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</si>
  <si>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</si>
  <si>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</si>
  <si>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</si>
  <si>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</si>
  <si>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</si>
  <si>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</si>
  <si>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</si>
  <si>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</si>
  <si>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</si>
  <si>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</si>
  <si>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</si>
  <si>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</si>
  <si>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</si>
  <si>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</si>
  <si>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</si>
  <si>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</si>
  <si>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</si>
  <si>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</si>
  <si>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</si>
  <si>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</si>
  <si>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</si>
  <si>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</si>
  <si>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</si>
  <si>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</si>
  <si>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</si>
  <si>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</si>
  <si>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</si>
  <si>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</si>
  <si>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</si>
  <si>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</si>
  <si>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</si>
  <si>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</si>
  <si>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</si>
  <si>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</si>
  <si>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</si>
  <si>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</si>
  <si>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</si>
  <si>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</si>
  <si>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</si>
  <si>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</si>
  <si>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</si>
  <si>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</si>
  <si>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</si>
  <si>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</si>
  <si>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</si>
  <si>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</si>
  <si>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</si>
  <si>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</si>
  <si>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</si>
  <si>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</si>
  <si>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</si>
  <si>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</si>
  <si>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</si>
  <si>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</si>
  <si>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</si>
  <si>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</si>
  <si>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</si>
  <si>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</si>
  <si>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</si>
  <si>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</si>
  <si>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</si>
  <si>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</si>
  <si>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</si>
  <si>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</si>
  <si>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</si>
  <si>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</si>
  <si>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</si>
  <si>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</si>
  <si>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</si>
  <si>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</si>
  <si>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</si>
  <si>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</si>
  <si>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</si>
  <si>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</si>
  <si>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</si>
  <si>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</si>
  <si>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</si>
  <si>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</si>
  <si>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</si>
  <si>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</si>
  <si>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</si>
  <si>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</si>
  <si>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</si>
  <si>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</si>
  <si>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</si>
  <si>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</si>
  <si>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</si>
  <si>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</si>
  <si>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</si>
  <si>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</si>
  <si>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</si>
  <si>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</si>
  <si>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</si>
  <si>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</si>
  <si>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</si>
  <si>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</si>
  <si>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</si>
  <si>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</si>
  <si>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</si>
  <si>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</si>
  <si>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</si>
  <si>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</si>
  <si>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</si>
  <si>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</si>
  <si>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</si>
  <si>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</si>
  <si>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</si>
  <si>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</si>
  <si>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</si>
  <si>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</si>
  <si>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</si>
  <si>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</si>
  <si>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</si>
  <si>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</si>
  <si>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</si>
  <si>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</si>
  <si>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</si>
  <si>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</si>
  <si>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</si>
  <si>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</si>
  <si>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</si>
  <si>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</si>
  <si>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</si>
  <si>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</si>
  <si>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</si>
  <si>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</si>
  <si>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</si>
  <si>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</si>
  <si>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</si>
  <si>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</si>
  <si>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</si>
  <si>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</si>
  <si>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</si>
  <si>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</si>
  <si>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</si>
  <si>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</si>
  <si>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</si>
  <si>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</si>
  <si>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</si>
  <si>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</si>
  <si>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</si>
  <si>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</si>
  <si>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</si>
  <si>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</si>
  <si>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</si>
  <si>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</si>
  <si>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</si>
  <si>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</si>
  <si>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</si>
  <si>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</si>
  <si>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</si>
  <si>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</si>
  <si>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</si>
  <si>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</si>
  <si>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</si>
  <si>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</si>
  <si>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</si>
  <si>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</si>
  <si>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</si>
  <si>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</si>
  <si>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</si>
  <si>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</si>
  <si>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</si>
  <si>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</si>
  <si>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</si>
  <si>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</si>
  <si>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</si>
  <si>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</si>
  <si>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</si>
  <si>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</si>
  <si>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</si>
  <si>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</si>
  <si>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</si>
  <si>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</si>
  <si>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</si>
  <si>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</si>
  <si>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</si>
  <si>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</si>
  <si>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</si>
  <si>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</si>
  <si>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</si>
  <si>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</si>
  <si>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</si>
  <si>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</si>
  <si>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</si>
  <si>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</si>
  <si>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</si>
  <si>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</si>
  <si>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</si>
  <si>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</si>
  <si>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</si>
  <si>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</si>
  <si>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</si>
  <si>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</si>
  <si>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</si>
  <si>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</si>
  <si>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</si>
  <si>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</si>
  <si>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</si>
  <si>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</si>
  <si>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</si>
  <si>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</si>
  <si>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</si>
  <si>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</si>
  <si>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</si>
  <si>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</si>
  <si>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</si>
  <si>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</si>
  <si>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</si>
  <si>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</si>
  <si>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</si>
  <si>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</si>
  <si>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</si>
  <si>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</si>
  <si>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</si>
  <si>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</si>
  <si>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</si>
  <si>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</si>
  <si>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</si>
  <si>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</si>
  <si>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</si>
  <si>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</si>
  <si>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</si>
  <si>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</si>
  <si>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</si>
  <si>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</si>
  <si>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</si>
  <si>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</si>
  <si>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</si>
  <si>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</si>
  <si>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</si>
  <si>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</si>
  <si>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</si>
  <si>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</si>
  <si>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</si>
  <si>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</si>
  <si>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</si>
  <si>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</si>
  <si>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</si>
  <si>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</si>
  <si>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</si>
  <si>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</si>
  <si>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</si>
  <si>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</si>
  <si>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</si>
  <si>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</si>
  <si>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</si>
  <si>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</si>
  <si>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</si>
  <si>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</si>
  <si>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</si>
  <si>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</si>
  <si>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</si>
  <si>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</si>
  <si>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</si>
  <si>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</si>
  <si>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</si>
  <si>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</si>
  <si>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</si>
  <si>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</si>
  <si>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</si>
  <si>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</si>
  <si>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</si>
  <si>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</si>
  <si>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</si>
  <si>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</si>
  <si>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</si>
  <si>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</si>
  <si>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</si>
  <si>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</si>
  <si>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</si>
  <si>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</si>
  <si>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</si>
  <si>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</si>
  <si>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</si>
  <si>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</si>
  <si>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</si>
  <si>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</si>
  <si>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</si>
  <si>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</si>
  <si>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</si>
  <si>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</si>
  <si>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</si>
  <si>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</si>
  <si>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</si>
  <si>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</si>
  <si>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</si>
  <si>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</si>
  <si>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</si>
  <si>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</si>
  <si>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</si>
  <si>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</si>
  <si>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</si>
  <si>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</si>
  <si>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</si>
  <si>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</si>
  <si>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</si>
  <si>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</si>
  <si>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</si>
  <si>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</si>
  <si>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</si>
  <si>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</si>
  <si>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</si>
  <si>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</si>
  <si>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</si>
  <si>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</si>
  <si>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</si>
  <si>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</si>
  <si>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</si>
  <si>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</si>
  <si>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</si>
  <si>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</si>
  <si>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</si>
  <si>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</si>
  <si>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</si>
  <si>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</si>
  <si>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</si>
  <si>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</si>
  <si>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</si>
  <si>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</si>
  <si>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</si>
  <si>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</si>
  <si>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</si>
  <si>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</si>
  <si>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</si>
  <si>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</si>
  <si>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</si>
  <si>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</si>
  <si>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</si>
  <si>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</si>
  <si>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</si>
  <si>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</si>
  <si>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</si>
  <si>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</si>
  <si>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</si>
  <si>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</si>
  <si>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</si>
  <si>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</si>
  <si>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</si>
  <si>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</si>
  <si>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</si>
  <si>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</si>
  <si>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</si>
  <si>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</si>
  <si>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</si>
  <si>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</si>
  <si>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</si>
  <si>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</si>
  <si>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</si>
  <si>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</si>
  <si>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</si>
  <si>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</si>
  <si>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</si>
  <si>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</si>
  <si>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</si>
  <si>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</si>
  <si>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</si>
  <si>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</si>
  <si>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</si>
  <si>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</si>
  <si>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</si>
  <si>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</si>
  <si>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</si>
  <si>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</si>
  <si>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</si>
  <si>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</si>
  <si>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</si>
  <si>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</si>
  <si>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</si>
  <si>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</si>
  <si>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</si>
  <si>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</si>
  <si>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</si>
  <si>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</si>
  <si>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</si>
  <si>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</si>
  <si>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</si>
  <si>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</si>
  <si>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</si>
  <si>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</si>
  <si>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</si>
  <si>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</si>
  <si>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</si>
  <si>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</si>
  <si>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</si>
  <si>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</si>
  <si>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</si>
  <si>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</si>
  <si>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</si>
  <si>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</si>
  <si>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</si>
  <si>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</si>
  <si>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</si>
  <si>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</si>
  <si>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</si>
  <si>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</si>
  <si>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</si>
  <si>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</si>
  <si>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</si>
  <si>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</si>
  <si>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</si>
  <si>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</si>
  <si>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</si>
  <si>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</si>
  <si>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</si>
  <si>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</si>
  <si>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</si>
  <si>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</si>
  <si>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</si>
  <si>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</si>
  <si>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</si>
  <si>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</si>
  <si>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</si>
  <si>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</si>
  <si>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</si>
  <si>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</si>
  <si>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</si>
  <si>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</si>
  <si>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</si>
  <si>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</si>
  <si>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</si>
  <si>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</si>
  <si>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</si>
  <si>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</si>
  <si>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</si>
  <si>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</si>
  <si>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</si>
  <si>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</si>
  <si>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</si>
  <si>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</si>
  <si>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</si>
  <si>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</si>
  <si>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</si>
  <si>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</si>
  <si>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</si>
  <si>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</si>
  <si>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</si>
  <si>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</si>
  <si>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</si>
  <si>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</si>
  <si>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</si>
  <si>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</si>
  <si>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</si>
  <si>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</si>
  <si>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</si>
  <si>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</si>
  <si>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</si>
  <si>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</si>
  <si>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</si>
  <si>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</si>
  <si>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</si>
  <si>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</si>
  <si>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</si>
  <si>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</si>
  <si>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</si>
  <si>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</si>
  <si>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</si>
  <si>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</si>
  <si>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</si>
  <si>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</si>
  <si>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</si>
  <si>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</si>
  <si>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</si>
  <si>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</si>
  <si>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</si>
  <si>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</si>
  <si>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</si>
  <si>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</si>
  <si>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</si>
  <si>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</si>
  <si>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</si>
  <si>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</si>
  <si>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</si>
  <si>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</si>
  <si>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</si>
  <si>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</si>
  <si>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</si>
  <si>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</si>
  <si>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</si>
  <si>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</si>
  <si>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</si>
  <si>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</si>
  <si>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</si>
  <si>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</si>
  <si>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</si>
  <si>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</si>
  <si>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</si>
  <si>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</si>
  <si>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</si>
  <si>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</si>
  <si>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</si>
  <si>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</si>
  <si>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</si>
  <si>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</si>
  <si>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</si>
  <si>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</si>
  <si>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</si>
  <si>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</si>
  <si>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</si>
  <si>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</si>
  <si>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</si>
  <si>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</si>
  <si>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</si>
  <si>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</si>
  <si>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</si>
  <si>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</si>
  <si>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</si>
  <si>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</si>
  <si>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</si>
  <si>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</si>
  <si>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</si>
  <si>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</si>
  <si>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</si>
  <si>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</si>
  <si>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</si>
  <si>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</si>
  <si>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</si>
  <si>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</si>
  <si>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</si>
  <si>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</si>
  <si>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</si>
  <si>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</si>
  <si>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</si>
  <si>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</si>
  <si>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</si>
  <si>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</si>
  <si>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</si>
  <si>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</si>
  <si>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</si>
  <si>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</si>
  <si>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</si>
  <si>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</si>
  <si>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</si>
  <si>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</si>
  <si>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</si>
  <si>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</si>
  <si>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</si>
  <si>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</si>
  <si>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</si>
  <si>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</si>
  <si>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</si>
  <si>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</si>
  <si>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</si>
  <si>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</si>
  <si>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</si>
  <si>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</si>
  <si>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</si>
  <si>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</si>
  <si>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</si>
  <si>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</si>
  <si>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</si>
  <si>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</si>
  <si>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</si>
  <si>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</si>
  <si>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</si>
  <si>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</si>
  <si>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</si>
  <si>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</si>
  <si>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</si>
  <si>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</si>
  <si>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</si>
  <si>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</si>
  <si>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</si>
  <si>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</si>
  <si>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</si>
  <si>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</si>
  <si>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</si>
  <si>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</si>
  <si>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</si>
  <si>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</si>
  <si>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</si>
  <si>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</si>
  <si>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</si>
  <si>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</si>
  <si>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</si>
  <si>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</si>
  <si>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</si>
  <si>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</si>
  <si>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</si>
  <si>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</si>
  <si>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</si>
  <si>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</si>
  <si>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</si>
  <si>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</si>
  <si>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</si>
  <si>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</si>
  <si>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</si>
  <si>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</si>
  <si>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</si>
  <si>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</si>
  <si>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</si>
  <si>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</si>
  <si>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</si>
  <si>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</si>
  <si>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</si>
  <si>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</si>
  <si>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</si>
  <si>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</si>
  <si>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</si>
  <si>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</si>
  <si>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</si>
  <si>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</si>
  <si>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</si>
  <si>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</si>
  <si>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</si>
  <si>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</si>
  <si>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</si>
  <si>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</si>
  <si>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</si>
  <si>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</si>
  <si>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</si>
  <si>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</si>
  <si>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</si>
  <si>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</si>
  <si>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</si>
  <si>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</si>
  <si>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</si>
  <si>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</si>
  <si>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</si>
  <si>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</si>
  <si>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</si>
  <si>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</si>
  <si>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</si>
  <si>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</si>
  <si>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</si>
  <si>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</si>
  <si>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</si>
  <si>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</si>
  <si>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</si>
  <si>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</si>
  <si>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</si>
  <si>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</si>
  <si>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</si>
  <si>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</si>
  <si>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</si>
  <si>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</si>
  <si>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</si>
  <si>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</si>
  <si>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</si>
  <si>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</si>
  <si>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</si>
  <si>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</si>
  <si>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</si>
  <si>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</si>
  <si>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</si>
  <si>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</si>
  <si>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</si>
  <si>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</si>
  <si>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</si>
  <si>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</si>
  <si>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</si>
  <si>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</si>
  <si>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</si>
  <si>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</si>
  <si>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</si>
  <si>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</si>
  <si>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</si>
  <si>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</si>
  <si>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</si>
  <si>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</si>
  <si>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</si>
  <si>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</si>
  <si>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</si>
  <si>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</si>
  <si>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</si>
  <si>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</si>
  <si>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</si>
  <si>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</si>
  <si>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</si>
  <si>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</si>
  <si>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</si>
  <si>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</si>
  <si>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</si>
  <si>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</si>
  <si>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</si>
  <si>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</si>
  <si>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</si>
  <si>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</si>
  <si>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</si>
  <si>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</si>
  <si>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</si>
  <si>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</si>
  <si>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</si>
  <si>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</si>
  <si>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</si>
  <si>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</si>
  <si>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</si>
  <si>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</si>
  <si>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</si>
  <si>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</si>
  <si>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</si>
  <si>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</si>
  <si>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</si>
  <si>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</si>
  <si>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</si>
  <si>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</si>
  <si>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</si>
  <si>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</si>
  <si>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</si>
  <si>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</si>
  <si>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</si>
  <si>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</si>
  <si>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</si>
  <si>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</si>
  <si>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</si>
  <si>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</si>
  <si>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</si>
  <si>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</si>
  <si>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</si>
  <si>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</si>
  <si>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</si>
  <si>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</si>
  <si>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</si>
  <si>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</si>
  <si>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</si>
  <si>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</si>
  <si>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</si>
  <si>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</si>
  <si>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</si>
  <si>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</si>
  <si>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</si>
  <si>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</si>
  <si>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</si>
  <si>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</si>
  <si>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</si>
  <si>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</si>
  <si>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</si>
  <si>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</si>
  <si>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</si>
  <si>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</si>
  <si>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</si>
  <si>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</si>
  <si>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</si>
  <si>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</si>
  <si>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</si>
  <si>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</si>
  <si>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</si>
  <si>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</si>
  <si>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</si>
  <si>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</si>
  <si>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</si>
  <si>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</si>
  <si>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</si>
  <si>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</si>
  <si>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</si>
  <si>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</si>
  <si>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</si>
  <si>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</si>
  <si>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</si>
  <si>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</si>
  <si>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</si>
  <si>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</si>
  <si>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</si>
  <si>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</si>
  <si>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</si>
  <si>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</si>
  <si>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</si>
  <si>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</si>
  <si>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</si>
  <si>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</si>
  <si>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</si>
  <si>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</si>
  <si>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</si>
  <si>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</si>
  <si>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</si>
  <si>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</si>
  <si>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</si>
  <si>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</si>
  <si>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</si>
  <si>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</si>
  <si>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</si>
  <si>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</si>
  <si>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</si>
  <si>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</si>
  <si>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</si>
  <si>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</si>
  <si>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</si>
  <si>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</si>
  <si>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</si>
  <si>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</si>
  <si>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</si>
  <si>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</si>
  <si>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</si>
  <si>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</si>
  <si>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</si>
  <si>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</si>
  <si>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</si>
  <si>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</si>
  <si>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</si>
  <si>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</si>
  <si>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</si>
  <si>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</si>
  <si>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</si>
  <si>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</si>
  <si>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</si>
  <si>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</si>
  <si>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</si>
  <si>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</si>
  <si>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</si>
  <si>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</si>
  <si>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</si>
  <si>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</si>
  <si>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</si>
  <si>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</si>
  <si>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</si>
  <si>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</si>
  <si>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</si>
  <si>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</si>
  <si>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</si>
  <si>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</si>
  <si>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</si>
  <si>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</si>
  <si>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</si>
  <si>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</si>
  <si>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</si>
  <si>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</si>
  <si>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</si>
  <si>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</si>
  <si>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</si>
  <si>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</si>
  <si>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</si>
  <si>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</si>
  <si>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</si>
  <si>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</si>
  <si>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</si>
  <si>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</si>
  <si>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</si>
  <si>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</si>
  <si>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</si>
  <si>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</si>
  <si>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</si>
  <si>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</si>
  <si>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</si>
  <si>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</si>
  <si>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</si>
  <si>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</si>
  <si>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</si>
  <si>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</si>
  <si>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</si>
  <si>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</si>
  <si>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</si>
  <si>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</si>
  <si>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</si>
  <si>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</si>
  <si>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</si>
  <si>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</si>
  <si>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</si>
  <si>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</si>
  <si>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</si>
  <si>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</si>
  <si>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</si>
  <si>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</si>
  <si>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</si>
  <si>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</si>
  <si>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</si>
  <si>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</si>
  <si>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</si>
  <si>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</si>
  <si>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</si>
  <si>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</si>
  <si>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</si>
  <si>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</si>
  <si>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</si>
  <si>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</si>
  <si>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</si>
  <si>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</si>
  <si>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</si>
  <si>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</si>
  <si>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</si>
  <si>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</si>
  <si>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</si>
  <si>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</si>
  <si>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</si>
  <si>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</si>
  <si>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</si>
  <si>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</si>
  <si>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</si>
  <si>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</si>
  <si>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</si>
  <si>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</si>
  <si>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</si>
  <si>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</si>
  <si>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</si>
  <si>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</si>
  <si>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</si>
  <si>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</si>
  <si>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</si>
  <si>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</si>
  <si>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</si>
  <si>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</si>
  <si>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</si>
  <si>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</si>
  <si>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</si>
  <si>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</si>
  <si>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</si>
  <si>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</si>
  <si>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</si>
  <si>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</si>
  <si>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</si>
  <si>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</si>
  <si>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</si>
  <si>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</si>
  <si>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</si>
  <si>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</si>
  <si>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</si>
  <si>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</si>
  <si>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</si>
  <si>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</si>
  <si>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</si>
  <si>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</si>
  <si>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</si>
  <si>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</si>
  <si>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</si>
  <si>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</si>
  <si>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</si>
  <si>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</si>
  <si>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</si>
  <si>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</si>
  <si>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</si>
  <si>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</si>
  <si>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</si>
  <si>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</si>
  <si>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</si>
  <si>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</si>
  <si>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</si>
  <si>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</si>
  <si>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</si>
  <si>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</si>
  <si>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</si>
  <si>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</si>
  <si>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</si>
  <si>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</si>
  <si>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</si>
  <si>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</si>
  <si>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</si>
  <si>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</si>
  <si>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</si>
  <si>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</si>
  <si>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</si>
  <si>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</si>
  <si>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</si>
  <si>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</si>
  <si>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</si>
  <si>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</si>
  <si>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</si>
  <si>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</si>
  <si>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</si>
  <si>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</si>
  <si>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</si>
  <si>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</si>
  <si>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</si>
  <si>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</si>
  <si>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</si>
  <si>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</si>
  <si>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</si>
  <si>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</si>
  <si>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</si>
  <si>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</si>
  <si>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</si>
  <si>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</si>
  <si>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</si>
  <si>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</si>
  <si>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</si>
  <si>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</si>
  <si>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</si>
  <si>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</si>
  <si>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</si>
  <si>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</si>
  <si>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</si>
  <si>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</si>
  <si>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</si>
  <si>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</si>
  <si>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</si>
  <si>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</si>
  <si>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</si>
  <si>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</si>
  <si>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</si>
  <si>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</si>
  <si>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</si>
  <si>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</si>
  <si>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</si>
  <si>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</si>
  <si>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</si>
  <si>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</si>
  <si>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</si>
  <si>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</si>
  <si>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</si>
  <si>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</si>
  <si>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</si>
  <si>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</si>
  <si>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</si>
  <si>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</si>
  <si>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</si>
  <si>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</si>
  <si>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</si>
  <si>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</si>
  <si>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</si>
  <si>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</si>
  <si>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</si>
  <si>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</si>
  <si>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</si>
  <si>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</si>
  <si>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</si>
  <si>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</si>
  <si>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</si>
  <si>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</si>
  <si>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</si>
  <si>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</si>
  <si>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</si>
  <si>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</si>
  <si>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</si>
  <si>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</si>
  <si>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</si>
  <si>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</si>
  <si>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</si>
  <si>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</si>
  <si>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</si>
  <si>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</si>
  <si>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</si>
  <si>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</si>
  <si>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</si>
  <si>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</si>
  <si>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</si>
  <si>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</si>
  <si>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</si>
  <si>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</si>
  <si>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</si>
  <si>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</si>
  <si>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</si>
  <si>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</si>
  <si>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</si>
  <si>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</si>
  <si>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</si>
  <si>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</si>
  <si>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</si>
  <si>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</si>
  <si>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</si>
  <si>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</si>
  <si>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</si>
  <si>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</si>
  <si>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</si>
  <si>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</si>
  <si>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</si>
  <si>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</si>
  <si>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</si>
  <si>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</si>
  <si>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</si>
  <si>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</si>
  <si>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</si>
  <si>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</si>
  <si>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</si>
  <si>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</si>
  <si>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</si>
  <si>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</si>
  <si>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</si>
  <si>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</si>
  <si>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</si>
  <si>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</si>
  <si>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</si>
  <si>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</si>
  <si>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</si>
  <si>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</si>
  <si>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</si>
  <si>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</si>
  <si>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</si>
  <si>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</si>
  <si>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</si>
  <si>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</si>
  <si>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</si>
  <si>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</si>
  <si>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</si>
  <si>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</si>
  <si>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</si>
  <si>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</si>
  <si>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</si>
  <si>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</si>
  <si>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</si>
  <si>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</si>
  <si>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</si>
  <si>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</si>
  <si>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</si>
  <si>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</si>
  <si>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</si>
  <si>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</si>
  <si>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</si>
  <si>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</si>
  <si>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</si>
  <si>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</si>
  <si>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</si>
  <si>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</si>
  <si>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</si>
  <si>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</si>
  <si>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</si>
  <si>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</si>
  <si>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</si>
  <si>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</si>
  <si>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</si>
  <si>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</si>
  <si>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</si>
  <si>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</si>
  <si>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</si>
  <si>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</si>
  <si>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</si>
  <si>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</si>
  <si>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</si>
  <si>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</si>
  <si>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</si>
  <si>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</si>
  <si>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</si>
  <si>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</si>
  <si>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</si>
  <si>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</si>
  <si>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</si>
  <si>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</si>
  <si>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</si>
  <si>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</si>
  <si>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</si>
  <si>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</si>
  <si>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</si>
  <si>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</si>
  <si>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</si>
  <si>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</si>
  <si>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</si>
  <si>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</si>
  <si>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</si>
  <si>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</si>
  <si>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</si>
  <si>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</si>
  <si>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</si>
  <si>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</si>
  <si>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</si>
  <si>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</si>
  <si>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</si>
  <si>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</si>
  <si>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</si>
  <si>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</si>
  <si>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</si>
  <si>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</si>
  <si>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</si>
  <si>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</si>
  <si>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</si>
  <si>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</si>
  <si>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</si>
  <si>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</si>
  <si>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</si>
  <si>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</si>
  <si>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</si>
  <si>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</si>
  <si>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</si>
  <si>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</si>
  <si>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</si>
  <si>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</si>
  <si>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</si>
  <si>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</si>
  <si>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</si>
  <si>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</si>
  <si>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</si>
  <si>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</si>
  <si>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</si>
  <si>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</si>
  <si>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</si>
  <si>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</si>
  <si>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</si>
  <si>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</si>
  <si>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</si>
  <si>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</si>
  <si>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</si>
  <si>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</si>
  <si>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</si>
  <si>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</si>
  <si>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</si>
  <si>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</si>
  <si>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</si>
  <si>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</si>
  <si>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</si>
  <si>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</si>
  <si>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</si>
  <si>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</si>
  <si>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</si>
  <si>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</si>
  <si>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</si>
  <si>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</si>
  <si>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</si>
  <si>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</si>
  <si>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</si>
  <si>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</si>
  <si>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</si>
  <si>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</si>
  <si>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</si>
  <si>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</si>
  <si>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</si>
  <si>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</si>
  <si>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</si>
  <si>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</si>
  <si>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</si>
  <si>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</si>
  <si>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</si>
  <si>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</si>
  <si>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</si>
  <si>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</si>
  <si>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</si>
  <si>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</si>
  <si>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</si>
  <si>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</si>
  <si>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</si>
  <si>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</si>
  <si>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</si>
  <si>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</si>
  <si>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</si>
  <si>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</si>
  <si>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</si>
  <si>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</si>
  <si>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</si>
  <si>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</si>
  <si>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</si>
  <si>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</si>
  <si>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</si>
  <si>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</si>
  <si>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</si>
  <si>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</si>
  <si>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</si>
  <si>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</si>
  <si>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</si>
  <si>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</si>
  <si>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</si>
  <si>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</si>
  <si>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</si>
  <si>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</si>
  <si>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</si>
  <si>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</si>
  <si>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</si>
  <si>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</si>
  <si>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</si>
  <si>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</si>
  <si>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</si>
  <si>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</si>
  <si>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</si>
  <si>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</si>
  <si>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</si>
  <si>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</si>
  <si>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</si>
  <si>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</si>
  <si>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</si>
  <si>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</si>
  <si>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</si>
  <si>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</si>
  <si>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</si>
  <si>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</si>
  <si>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</si>
  <si>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</si>
  <si>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</si>
  <si>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</si>
  <si>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</si>
  <si>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</si>
  <si>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</si>
  <si>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</si>
  <si>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</si>
  <si>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</si>
  <si>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</si>
  <si>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</si>
  <si>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</si>
  <si>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</si>
  <si>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</si>
  <si>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</si>
  <si>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</si>
  <si>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</si>
  <si>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</si>
  <si>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</si>
  <si>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</si>
  <si>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</si>
  <si>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</si>
  <si>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</si>
  <si>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</si>
  <si>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</si>
  <si>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</si>
  <si>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</si>
  <si>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</si>
  <si>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</si>
  <si>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</si>
  <si>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</si>
  <si>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</si>
  <si>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</si>
  <si>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</si>
  <si>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</si>
  <si>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</si>
  <si>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</si>
  <si>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</si>
  <si>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</si>
  <si>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</si>
  <si>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</si>
  <si>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</si>
  <si>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</si>
  <si>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</si>
  <si>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</si>
  <si>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</si>
  <si>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</si>
  <si>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</si>
  <si>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</si>
  <si>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</si>
  <si>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</si>
  <si>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</si>
  <si>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</si>
  <si>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</si>
  <si>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</si>
  <si>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</si>
  <si>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</si>
  <si>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</si>
  <si>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</si>
  <si>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</si>
  <si>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</si>
  <si>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</si>
  <si>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</si>
  <si>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</si>
  <si>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</si>
  <si>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</si>
  <si>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</si>
  <si>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</si>
  <si>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</si>
  <si>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</si>
  <si>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</si>
  <si>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</si>
  <si>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</si>
  <si>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</si>
  <si>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</si>
  <si>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</si>
  <si>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</si>
  <si>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</si>
  <si>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</si>
  <si>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</si>
  <si>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</si>
  <si>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</si>
  <si>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</si>
  <si>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</si>
  <si>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</si>
  <si>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</si>
  <si>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</si>
  <si>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</si>
  <si>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</si>
  <si>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</si>
  <si>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</si>
  <si>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</si>
  <si>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</si>
  <si>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</si>
  <si>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</si>
  <si>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</si>
  <si>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</si>
  <si>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</si>
  <si>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</si>
  <si>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</si>
  <si>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</si>
  <si>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</si>
  <si>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</si>
  <si>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</si>
  <si>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</si>
  <si>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</si>
  <si>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</si>
  <si>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</si>
  <si>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</si>
  <si>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</si>
  <si>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</si>
  <si>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</si>
  <si>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</si>
  <si>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</si>
  <si>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</si>
  <si>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</si>
  <si>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</si>
  <si>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</si>
  <si>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</si>
  <si>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</si>
  <si>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</si>
  <si>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</si>
  <si>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</si>
  <si>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</si>
  <si>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</si>
  <si>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</si>
  <si>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</si>
  <si>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</si>
  <si>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</si>
  <si>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</si>
  <si>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</si>
  <si>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</si>
  <si>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</si>
  <si>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</si>
  <si>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</si>
  <si>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</si>
  <si>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</si>
  <si>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</si>
  <si>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</si>
  <si>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</si>
  <si>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</si>
  <si>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</si>
  <si>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</si>
  <si>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</si>
  <si>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</si>
  <si>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</si>
  <si>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</si>
  <si>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</si>
  <si>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</si>
  <si>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</si>
  <si>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</si>
  <si>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</si>
  <si>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</si>
  <si>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</si>
  <si>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</si>
  <si>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</si>
  <si>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</si>
  <si>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</si>
  <si>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</si>
  <si>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</si>
  <si>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</si>
  <si>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</si>
  <si>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</si>
  <si>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</si>
  <si>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</si>
  <si>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</si>
  <si>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</si>
  <si>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</si>
  <si>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</si>
  <si>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</si>
  <si>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</si>
  <si>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</si>
  <si>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</si>
  <si>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</si>
  <si>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</si>
  <si>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</si>
  <si>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</si>
  <si>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</si>
  <si>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</si>
  <si>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</si>
  <si>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</si>
  <si>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</si>
  <si>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</si>
  <si>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</si>
  <si>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</si>
  <si>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</si>
  <si>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</si>
  <si>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</si>
  <si>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</si>
  <si>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</si>
  <si>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</si>
  <si>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</si>
  <si>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</si>
  <si>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</si>
  <si>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</si>
  <si>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</si>
  <si>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</si>
  <si>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</si>
  <si>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</si>
  <si>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</si>
  <si>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</si>
  <si>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</si>
  <si>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</si>
  <si>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</si>
  <si>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</si>
  <si>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</si>
  <si>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</si>
  <si>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</si>
  <si>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</si>
  <si>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</si>
  <si>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</si>
  <si>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</si>
  <si>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</si>
  <si>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</si>
  <si>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</si>
  <si>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</si>
  <si>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</si>
  <si>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</si>
  <si>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</si>
  <si>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</si>
  <si>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</si>
  <si>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</si>
  <si>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</si>
  <si>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</si>
  <si>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</si>
  <si>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</si>
  <si>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</si>
  <si>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</si>
  <si>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</si>
  <si>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</si>
  <si>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</si>
  <si>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</si>
  <si>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</si>
  <si>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</si>
  <si>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</si>
  <si>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</si>
  <si>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</si>
  <si>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</si>
  <si>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</si>
  <si>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</si>
  <si>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</si>
  <si>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</si>
  <si>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</si>
  <si>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</si>
  <si>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</si>
  <si>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</si>
  <si>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</si>
  <si>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</si>
  <si>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</si>
  <si>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</si>
  <si>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</si>
  <si>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</si>
  <si>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</si>
  <si>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</si>
  <si>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</si>
  <si>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</si>
  <si>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</si>
  <si>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</si>
  <si>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</si>
  <si>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</si>
  <si>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</si>
  <si>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</si>
  <si>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</si>
  <si>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</si>
  <si>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</si>
  <si>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</si>
  <si>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</si>
  <si>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</si>
  <si>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</si>
  <si>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</si>
  <si>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</si>
  <si>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</si>
  <si>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</si>
  <si>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</si>
  <si>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</si>
  <si>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</si>
  <si>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</si>
  <si>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</si>
  <si>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</si>
  <si>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</si>
  <si>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</si>
  <si>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</si>
  <si>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</si>
  <si>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</si>
  <si>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</si>
  <si>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</si>
  <si>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</si>
  <si>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</si>
  <si>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</si>
  <si>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</si>
  <si>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</si>
  <si>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</si>
  <si>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</si>
  <si>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</si>
  <si>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</si>
  <si>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</si>
  <si>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</si>
  <si>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</si>
  <si>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</si>
  <si>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</si>
  <si>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</si>
  <si>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</si>
  <si>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</si>
  <si>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</si>
  <si>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</si>
  <si>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</si>
  <si>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</si>
  <si>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</si>
  <si>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</si>
  <si>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</si>
  <si>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</si>
  <si>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</si>
  <si>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</si>
  <si>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</si>
  <si>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</si>
  <si>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</si>
  <si>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</si>
  <si>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</si>
  <si>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</si>
  <si>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</si>
  <si>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</si>
  <si>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</si>
  <si>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</si>
  <si>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</si>
  <si>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</si>
  <si>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</si>
  <si>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</si>
  <si>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</si>
  <si>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</si>
  <si>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</si>
  <si>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</si>
  <si>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</si>
  <si>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</si>
  <si>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</si>
  <si>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</si>
  <si>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</si>
  <si>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</si>
  <si>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</si>
  <si>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</si>
  <si>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</si>
  <si>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</si>
  <si>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</si>
  <si>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</si>
  <si>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</si>
  <si>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</si>
  <si>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</si>
  <si>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</si>
  <si>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</si>
  <si>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</si>
  <si>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</si>
  <si>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</si>
  <si>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</si>
  <si>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</si>
  <si>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</si>
  <si>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</si>
  <si>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</si>
  <si>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</si>
  <si>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</si>
  <si>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</si>
  <si>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</si>
  <si>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</si>
  <si>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</si>
  <si>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</si>
  <si>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</si>
  <si>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</si>
  <si>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</si>
  <si>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</si>
  <si>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</si>
  <si>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</si>
  <si>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</si>
  <si>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</si>
  <si>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</si>
  <si>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</si>
  <si>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</si>
  <si>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</si>
  <si>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</si>
  <si>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</si>
  <si>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</si>
  <si>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</si>
  <si>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</si>
  <si>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</si>
  <si>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</si>
  <si>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</si>
  <si>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</si>
  <si>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</si>
  <si>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</si>
  <si>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</si>
  <si>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</si>
  <si>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</si>
  <si>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</si>
  <si>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</si>
  <si>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</si>
  <si>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</si>
  <si>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</si>
  <si>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</si>
  <si>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</si>
  <si>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</si>
  <si>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</si>
  <si>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</si>
  <si>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</si>
  <si>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</si>
  <si>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</si>
  <si>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</si>
  <si>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</si>
  <si>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</si>
  <si>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</si>
  <si>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</si>
  <si>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</si>
  <si>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</si>
  <si>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</si>
  <si>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</si>
  <si>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</si>
  <si>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</si>
  <si>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</si>
  <si>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</si>
  <si>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</si>
  <si>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</si>
  <si>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</si>
  <si>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</si>
  <si>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</si>
  <si>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</si>
  <si>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</si>
  <si>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</si>
  <si>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</si>
  <si>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</si>
  <si>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</si>
  <si>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</si>
  <si>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</si>
  <si>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</si>
  <si>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</si>
  <si>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</si>
  <si>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</si>
  <si>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</si>
  <si>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</si>
  <si>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</si>
  <si>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</si>
  <si>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</si>
  <si>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</si>
  <si>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</si>
  <si>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</si>
  <si>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</si>
  <si>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</si>
  <si>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</si>
  <si>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</si>
  <si>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</si>
  <si>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</si>
  <si>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</si>
  <si>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</si>
  <si>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</si>
  <si>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</si>
  <si>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</si>
  <si>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</si>
  <si>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</si>
  <si>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</si>
  <si>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</si>
  <si>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</si>
  <si>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</si>
  <si>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</si>
  <si>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</si>
  <si>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</si>
  <si>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</si>
  <si>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</si>
  <si>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</si>
  <si>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</si>
  <si>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</si>
  <si>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</si>
  <si>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</si>
  <si>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</si>
  <si>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</si>
  <si>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</si>
  <si>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</si>
  <si>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</si>
  <si>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</si>
  <si>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</si>
  <si>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</si>
  <si>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</si>
  <si>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</si>
  <si>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</si>
  <si>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</si>
  <si>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</si>
  <si>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</si>
  <si>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</si>
  <si>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</si>
  <si>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</si>
  <si>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</si>
  <si>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</si>
  <si>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</si>
  <si>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</si>
  <si>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</si>
  <si>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</si>
  <si>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</si>
  <si>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</si>
  <si>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</si>
  <si>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</si>
  <si>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</si>
  <si>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</si>
  <si>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</si>
  <si>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</si>
  <si>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</si>
  <si>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</si>
  <si>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</si>
  <si>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</si>
  <si>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</si>
  <si>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</si>
  <si>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</si>
  <si>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</si>
  <si>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</si>
  <si>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</si>
  <si>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</si>
  <si>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</si>
  <si>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</si>
  <si>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</si>
  <si>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</si>
  <si>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</si>
  <si>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</si>
  <si>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</si>
  <si>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</si>
  <si>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</si>
  <si>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</si>
  <si>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</si>
  <si>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</si>
  <si>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</si>
  <si>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</si>
  <si>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</si>
  <si>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</si>
  <si>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</si>
  <si>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</si>
  <si>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</si>
  <si>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</si>
  <si>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</si>
  <si>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</si>
  <si>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</si>
  <si>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</si>
  <si>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</si>
  <si>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</si>
  <si>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</si>
  <si>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</si>
  <si>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</si>
  <si>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</si>
  <si>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</si>
  <si>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</si>
  <si>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</si>
  <si>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</si>
  <si>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</si>
  <si>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</si>
  <si>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</si>
  <si>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</si>
  <si>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</si>
  <si>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</si>
  <si>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</si>
  <si>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</si>
  <si>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</si>
  <si>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</si>
  <si>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</si>
  <si>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</si>
  <si>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</si>
  <si>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</si>
  <si>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</si>
  <si>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</si>
  <si>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</si>
  <si>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</si>
  <si>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</si>
  <si>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</si>
  <si>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</si>
  <si>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</si>
  <si>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</si>
  <si>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</si>
  <si>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</si>
  <si>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</si>
  <si>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</si>
  <si>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</si>
  <si>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</si>
  <si>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</si>
  <si>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</si>
  <si>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</si>
  <si>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</si>
  <si>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</si>
  <si>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</si>
  <si>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</si>
  <si>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</si>
  <si>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</si>
  <si>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</si>
  <si>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</si>
  <si>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</si>
  <si>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</si>
  <si>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</si>
  <si>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</si>
  <si>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</si>
  <si>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</si>
  <si>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</si>
  <si>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</si>
  <si>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</si>
  <si>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</si>
  <si>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</si>
  <si>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</si>
  <si>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</si>
  <si>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</si>
  <si>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</si>
  <si>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</si>
  <si>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</si>
  <si>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</si>
  <si>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</si>
  <si>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</si>
  <si>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</si>
  <si>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</si>
  <si>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</si>
  <si>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</si>
  <si>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</si>
  <si>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</si>
  <si>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</si>
  <si>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</si>
  <si>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</si>
  <si>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</si>
  <si>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</si>
  <si>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</si>
  <si>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</si>
  <si>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</si>
  <si>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</si>
  <si>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</si>
  <si>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</si>
  <si>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</si>
  <si>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</si>
  <si>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</si>
  <si>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</si>
  <si>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</si>
  <si>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</si>
  <si>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</si>
  <si>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</si>
  <si>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</si>
  <si>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</si>
  <si>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</si>
  <si>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</si>
  <si>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</si>
  <si>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</si>
  <si>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</si>
  <si>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</si>
  <si>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</si>
  <si>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</si>
  <si>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</si>
  <si>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</si>
  <si>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</si>
  <si>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</si>
  <si>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</si>
  <si>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</si>
  <si>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</si>
  <si>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</si>
  <si>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</si>
  <si>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</si>
  <si>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</si>
  <si>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</si>
  <si>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</si>
  <si>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</si>
  <si>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</si>
  <si>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</si>
  <si>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</si>
  <si>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</si>
  <si>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</si>
  <si>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</si>
  <si>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</si>
  <si>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</si>
  <si>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</si>
  <si>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</si>
  <si>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</si>
  <si>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</si>
  <si>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</si>
  <si>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</si>
  <si>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</si>
  <si>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</si>
  <si>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</si>
  <si>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</si>
  <si>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</si>
  <si>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</si>
  <si>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</si>
  <si>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</si>
  <si>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</si>
  <si>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</si>
  <si>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</si>
  <si>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</si>
  <si>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</si>
  <si>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</si>
  <si>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</si>
  <si>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</si>
  <si>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</si>
  <si>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</si>
  <si>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</si>
  <si>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</si>
  <si>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</si>
  <si>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</si>
  <si>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</si>
  <si>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</si>
  <si>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</si>
  <si>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</si>
  <si>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</si>
  <si>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</si>
  <si>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</si>
  <si>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</si>
  <si>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</si>
  <si>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</si>
  <si>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</si>
  <si>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</si>
  <si>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</si>
  <si>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</si>
  <si>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</si>
  <si>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</si>
  <si>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</si>
  <si>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</si>
  <si>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</si>
  <si>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</si>
  <si>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</si>
  <si>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</si>
  <si>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</si>
  <si>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</si>
  <si>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</si>
  <si>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</si>
  <si>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</si>
  <si>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</si>
  <si>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</si>
  <si>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</si>
  <si>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</si>
  <si>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</si>
  <si>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</si>
  <si>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</si>
  <si>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</si>
  <si>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</si>
  <si>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</si>
  <si>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</si>
  <si>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</si>
  <si>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</si>
  <si>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</si>
  <si>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</si>
  <si>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</si>
  <si>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</si>
  <si>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</si>
  <si>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</si>
  <si>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</si>
  <si>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</si>
  <si>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</si>
  <si>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</si>
  <si>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</si>
  <si>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</si>
  <si>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</si>
  <si>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</si>
  <si>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</si>
  <si>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</si>
  <si>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</si>
  <si>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</si>
  <si>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</si>
  <si>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</si>
  <si>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</si>
  <si>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</si>
  <si>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</si>
  <si>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</si>
  <si>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</si>
  <si>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</si>
  <si>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</si>
  <si>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</si>
  <si>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</si>
  <si>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</si>
  <si>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</si>
  <si>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</si>
  <si>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</si>
  <si>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</si>
  <si>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</si>
  <si>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</si>
  <si>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</si>
  <si>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</si>
  <si>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</si>
  <si>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</si>
  <si>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</si>
  <si>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</si>
  <si>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</si>
  <si>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</si>
  <si>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</si>
  <si>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</si>
  <si>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</si>
  <si>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</si>
  <si>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</si>
  <si>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</si>
  <si>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</si>
  <si>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</si>
  <si>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</si>
  <si>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</si>
  <si>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</si>
  <si>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</si>
  <si>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</si>
  <si>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</si>
  <si>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</si>
  <si>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</si>
  <si>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</si>
  <si>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</si>
  <si>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</si>
  <si>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</si>
  <si>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</si>
  <si>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</si>
  <si>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</si>
  <si>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</si>
  <si>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</si>
  <si>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</si>
  <si>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</si>
  <si>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</si>
  <si>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</si>
  <si>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</si>
  <si>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</si>
  <si>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</si>
  <si>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</si>
  <si>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</si>
  <si>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</si>
  <si>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</si>
  <si>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</si>
  <si>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</si>
  <si>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</si>
  <si>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</si>
  <si>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</si>
  <si>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</si>
  <si>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</si>
  <si>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</si>
  <si>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</si>
  <si>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</si>
  <si>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</si>
  <si>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</si>
  <si>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</si>
  <si>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</si>
  <si>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</si>
  <si>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</si>
  <si>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</si>
  <si>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</si>
  <si>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</si>
  <si>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</si>
  <si>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</si>
  <si>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</si>
  <si>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</si>
  <si>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</si>
  <si>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</si>
  <si>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</si>
  <si>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</si>
  <si>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</si>
  <si>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</si>
  <si>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</si>
  <si>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</si>
  <si>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</si>
  <si>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</si>
  <si>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</si>
  <si>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</si>
  <si>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</si>
  <si>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</si>
  <si>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</si>
  <si>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</si>
  <si>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</si>
  <si>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</si>
  <si>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</si>
  <si>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</si>
  <si>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</si>
  <si>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</si>
  <si>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</si>
  <si>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</si>
  <si>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</si>
  <si>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</si>
  <si>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</si>
  <si>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</si>
  <si>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</si>
  <si>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</si>
  <si>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</si>
  <si>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</si>
  <si>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</si>
  <si>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</si>
  <si>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</si>
  <si>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</si>
  <si>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</si>
  <si>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</si>
  <si>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</si>
  <si>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</si>
  <si>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</si>
  <si>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</si>
  <si>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</si>
  <si>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</si>
  <si>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</si>
  <si>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</si>
  <si>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</si>
  <si>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</si>
  <si>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</si>
  <si>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</si>
  <si>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</si>
  <si>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</si>
  <si>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</si>
  <si>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</si>
  <si>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</si>
  <si>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</si>
  <si>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</si>
  <si>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</si>
  <si>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</si>
  <si>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</si>
  <si>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</si>
  <si>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</si>
  <si>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</si>
  <si>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</si>
  <si>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</si>
  <si>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</si>
  <si>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</si>
  <si>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</si>
  <si>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</si>
  <si>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</si>
  <si>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</si>
  <si>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</si>
  <si>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</si>
  <si>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</si>
  <si>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</si>
  <si>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</si>
  <si>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</si>
  <si>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</si>
  <si>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</si>
  <si>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</si>
  <si>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</si>
  <si>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</si>
  <si>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</si>
  <si>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</si>
  <si>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</si>
  <si>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</si>
  <si>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</si>
  <si>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</si>
  <si>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</si>
  <si>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</si>
  <si>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</si>
  <si>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</si>
  <si>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</si>
  <si>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</si>
  <si>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</si>
  <si>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</si>
  <si>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</si>
  <si>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</si>
  <si>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</si>
  <si>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</si>
  <si>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</si>
  <si>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</si>
  <si>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</si>
  <si>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</si>
  <si>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</si>
  <si>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</si>
  <si>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</si>
  <si>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</si>
  <si>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</si>
  <si>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</si>
  <si>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</si>
  <si>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</si>
  <si>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</si>
  <si>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</si>
  <si>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</si>
  <si>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</si>
  <si>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</si>
  <si>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</si>
  <si>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</si>
  <si>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</si>
  <si>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</si>
  <si>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</si>
  <si>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</si>
  <si>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</si>
  <si>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</si>
  <si>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</si>
  <si>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</si>
  <si>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</si>
  <si>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</si>
  <si>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</si>
  <si>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</si>
  <si>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</si>
  <si>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</si>
  <si>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</si>
  <si>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</si>
  <si>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</si>
  <si>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</si>
  <si>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</si>
  <si>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</si>
  <si>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</si>
  <si>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</si>
  <si>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</si>
  <si>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</si>
  <si>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</si>
  <si>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</si>
  <si>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</si>
  <si>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</si>
  <si>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</si>
  <si>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</si>
  <si>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</si>
  <si>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</si>
  <si>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</si>
  <si>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</si>
  <si>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</si>
  <si>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</si>
  <si>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</si>
  <si>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</si>
  <si>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</si>
  <si>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</si>
  <si>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</si>
  <si>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</si>
  <si>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</si>
  <si>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</si>
  <si>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</si>
  <si>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</si>
  <si>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</si>
  <si>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</si>
  <si>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</si>
  <si>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</si>
  <si>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</si>
  <si>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</si>
  <si>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</si>
  <si>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</si>
  <si>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</si>
  <si>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</si>
  <si>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</si>
  <si>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</si>
  <si>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</si>
  <si>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</si>
  <si>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</si>
  <si>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</si>
  <si>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</si>
  <si>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</si>
  <si>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</si>
  <si>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</si>
  <si>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</si>
  <si>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</si>
  <si>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</si>
  <si>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</si>
  <si>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</si>
  <si>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</si>
  <si>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</si>
  <si>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</si>
  <si>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</si>
  <si>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</si>
  <si>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</si>
  <si>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</si>
  <si>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</si>
  <si>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</si>
  <si>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</si>
  <si>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</si>
  <si>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</si>
  <si>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</si>
  <si>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</si>
  <si>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</si>
  <si>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</si>
  <si>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</si>
  <si>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</si>
  <si>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</si>
  <si>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</si>
  <si>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</si>
  <si>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</si>
  <si>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</si>
  <si>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</si>
  <si>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</si>
  <si>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</si>
  <si>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</si>
  <si>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</si>
  <si>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</si>
  <si>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</si>
  <si>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</si>
  <si>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</si>
  <si>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</si>
  <si>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</si>
  <si>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</si>
  <si>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</si>
  <si>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</si>
  <si>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</si>
  <si>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</si>
  <si>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</si>
  <si>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</si>
  <si>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</si>
  <si>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</si>
  <si>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</si>
  <si>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</si>
  <si>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</si>
  <si>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</si>
  <si>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</si>
  <si>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</si>
  <si>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</si>
  <si>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</si>
  <si>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</si>
  <si>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</si>
  <si>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</si>
  <si>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</si>
  <si>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</si>
  <si>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</si>
  <si>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</si>
  <si>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</si>
  <si>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</si>
  <si>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</si>
  <si>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</si>
  <si>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</si>
  <si>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</si>
  <si>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</si>
  <si>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</si>
  <si>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</si>
  <si>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</si>
  <si>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</si>
  <si>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</si>
  <si>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</si>
  <si>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</si>
  <si>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</si>
  <si>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</si>
  <si>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</si>
  <si>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</si>
  <si>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</si>
  <si>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</si>
  <si>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</si>
  <si>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</si>
  <si>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</si>
  <si>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</si>
  <si>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</si>
  <si>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</si>
  <si>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</si>
  <si>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</si>
  <si>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</si>
  <si>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</si>
  <si>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</si>
  <si>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</si>
  <si>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</si>
  <si>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</si>
  <si>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</si>
  <si>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</si>
  <si>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</si>
  <si>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</si>
  <si>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</si>
  <si>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</si>
  <si>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</si>
  <si>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</si>
  <si>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</si>
  <si>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</si>
  <si>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</si>
  <si>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</si>
  <si>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</si>
  <si>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</si>
  <si>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</si>
  <si>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</si>
  <si>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</si>
  <si>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</si>
  <si>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</si>
  <si>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</si>
  <si>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</si>
  <si>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</si>
  <si>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</si>
  <si>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</si>
  <si>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</si>
  <si>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</si>
  <si>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</si>
  <si>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</si>
  <si>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</si>
  <si>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</si>
  <si>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</si>
  <si>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</si>
  <si>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</si>
  <si>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</si>
  <si>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</si>
  <si>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</si>
  <si>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</si>
  <si>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</si>
  <si>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</si>
  <si>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</si>
  <si>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</si>
  <si>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</si>
  <si>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</si>
  <si>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</si>
  <si>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</si>
  <si>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</si>
  <si>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</si>
  <si>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</si>
  <si>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</si>
  <si>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</si>
  <si>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</si>
  <si>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</si>
  <si>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</si>
  <si>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</si>
  <si>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</si>
  <si>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</si>
  <si>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</si>
  <si>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</si>
  <si>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</si>
  <si>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</si>
  <si>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</si>
  <si>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</si>
  <si>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</si>
  <si>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</si>
  <si>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</si>
  <si>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</si>
  <si>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</si>
  <si>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</si>
  <si>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</si>
  <si>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</si>
  <si>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</si>
  <si>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</si>
  <si>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</si>
  <si>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</si>
  <si>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</si>
  <si>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</si>
  <si>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</si>
  <si>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</si>
  <si>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</si>
  <si>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</si>
  <si>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</si>
  <si>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</si>
  <si>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</si>
  <si>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</si>
  <si>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</si>
  <si>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</si>
  <si>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</si>
  <si>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</si>
  <si>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</si>
  <si>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</si>
  <si>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</si>
  <si>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</si>
  <si>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</si>
  <si>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</si>
  <si>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</si>
  <si>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</si>
  <si>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</si>
  <si>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</si>
  <si>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</si>
  <si>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</si>
  <si>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</si>
  <si>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</si>
  <si>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</si>
  <si>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</si>
  <si>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</si>
  <si>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</si>
  <si>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</si>
  <si>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</si>
  <si>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</si>
  <si>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</si>
  <si>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</si>
  <si>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</si>
  <si>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</si>
  <si>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</si>
  <si>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</si>
  <si>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</si>
  <si>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</si>
  <si>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</si>
  <si>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</si>
  <si>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</si>
  <si>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</si>
  <si>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</si>
  <si>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</si>
  <si>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</si>
  <si>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</si>
  <si>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</si>
  <si>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</si>
  <si>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</si>
  <si>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</si>
  <si>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</si>
  <si>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</si>
  <si>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</si>
  <si>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</si>
  <si>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</si>
  <si>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</si>
  <si>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</si>
  <si>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</si>
  <si>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</si>
  <si>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</si>
  <si>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</si>
  <si>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</si>
  <si>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</si>
  <si>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</si>
  <si>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</si>
  <si>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</si>
  <si>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</si>
  <si>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</si>
  <si>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</si>
  <si>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</si>
  <si>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</si>
  <si>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</si>
  <si>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</si>
  <si>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</si>
  <si>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</si>
  <si>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</si>
  <si>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</si>
  <si>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</si>
  <si>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</si>
  <si>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</si>
  <si>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</si>
  <si>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</si>
  <si>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</si>
  <si>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</si>
  <si>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</si>
  <si>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</si>
  <si>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</si>
  <si>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</si>
  <si>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</si>
  <si>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</si>
  <si>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</si>
  <si>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</si>
  <si>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</si>
  <si>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</si>
  <si>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</si>
  <si>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</si>
  <si>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</si>
  <si>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</si>
  <si>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</si>
  <si>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</si>
  <si>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</si>
  <si>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</si>
  <si>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</si>
  <si>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</si>
  <si>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</si>
  <si>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</si>
  <si>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</si>
  <si>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</si>
  <si>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</si>
  <si>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</si>
  <si>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</si>
  <si>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</si>
  <si>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</si>
  <si>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</si>
  <si>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</si>
  <si>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</si>
  <si>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</si>
  <si>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</si>
  <si>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</si>
  <si>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</si>
  <si>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</si>
  <si>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</si>
  <si>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</si>
  <si>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</si>
  <si>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</si>
  <si>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</si>
  <si>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</si>
  <si>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</si>
  <si>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</si>
  <si>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</si>
  <si>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</si>
  <si>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</si>
  <si>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</si>
  <si>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</si>
  <si>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</si>
  <si>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</si>
  <si>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</si>
  <si>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</si>
  <si>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</si>
  <si>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</si>
  <si>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</si>
  <si>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</si>
  <si>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</si>
  <si>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</si>
  <si>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</si>
  <si>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</si>
  <si>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</si>
  <si>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</si>
  <si>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</si>
  <si>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</si>
  <si>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</si>
  <si>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</si>
  <si>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</si>
  <si>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</si>
  <si>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</si>
  <si>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</si>
  <si>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</si>
  <si>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</si>
  <si>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</si>
  <si>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</si>
  <si>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</si>
  <si>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</si>
  <si>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</si>
  <si>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</si>
  <si>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</si>
  <si>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</si>
  <si>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</si>
  <si>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</si>
  <si>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</si>
  <si>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</si>
  <si>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</si>
  <si>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</si>
  <si>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</si>
  <si>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</si>
  <si>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</si>
  <si>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</si>
  <si>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</si>
  <si>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</si>
  <si>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</si>
  <si>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</si>
  <si>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</si>
  <si>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</si>
  <si>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</si>
  <si>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</si>
  <si>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</si>
  <si>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</si>
  <si>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</si>
  <si>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</si>
  <si>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</si>
  <si>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</si>
  <si>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</si>
  <si>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</si>
  <si>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</si>
  <si>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</si>
  <si>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</si>
  <si>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</si>
  <si>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</si>
  <si>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</si>
  <si>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</si>
  <si>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</si>
  <si>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</si>
  <si>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</si>
  <si>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</si>
  <si>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</si>
  <si>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</si>
  <si>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</si>
  <si>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</si>
  <si>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</si>
  <si>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</si>
  <si>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</si>
  <si>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</si>
  <si>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</si>
  <si>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</si>
  <si>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</si>
  <si>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</si>
  <si>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</si>
  <si>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</si>
  <si>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</si>
  <si>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</si>
  <si>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</si>
  <si>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</si>
  <si>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</si>
  <si>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</si>
  <si>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</si>
  <si>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</si>
  <si>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</si>
  <si>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</si>
  <si>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</si>
  <si>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</si>
  <si>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</si>
  <si>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</si>
  <si>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</si>
  <si>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</si>
  <si>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</si>
  <si>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</si>
  <si>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</si>
  <si>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</si>
  <si>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</si>
  <si>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</si>
  <si>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</si>
  <si>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</si>
  <si>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</si>
  <si>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</si>
  <si>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</si>
  <si>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</si>
  <si>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</si>
  <si>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</si>
  <si>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</si>
  <si>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</si>
  <si>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</si>
  <si>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</si>
  <si>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</si>
  <si>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</si>
  <si>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</si>
  <si>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</si>
  <si>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</si>
  <si>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</si>
  <si>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</si>
  <si>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</si>
  <si>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</si>
  <si>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</si>
  <si>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</si>
  <si>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</si>
  <si>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</si>
  <si>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</si>
  <si>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</si>
  <si>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</si>
  <si>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</si>
  <si>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</si>
  <si>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</si>
  <si>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</si>
  <si>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</si>
  <si>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</si>
  <si>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</si>
  <si>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</si>
  <si>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</si>
  <si>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</si>
  <si>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</si>
  <si>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</si>
  <si>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</si>
  <si>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</si>
  <si>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</si>
  <si>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</si>
  <si>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</si>
  <si>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</si>
  <si>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</si>
  <si>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</si>
  <si>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</si>
  <si>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</si>
  <si>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</si>
  <si>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</si>
  <si>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</si>
  <si>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</si>
  <si>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</si>
  <si>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</si>
  <si>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</si>
  <si>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</si>
  <si>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</si>
  <si>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</si>
  <si>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</si>
  <si>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</si>
  <si>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</si>
  <si>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</si>
  <si>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</si>
  <si>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</si>
  <si>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</si>
  <si>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</si>
  <si>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</si>
  <si>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</si>
  <si>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</si>
  <si>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</si>
  <si>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</si>
  <si>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</si>
  <si>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</si>
  <si>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</si>
  <si>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</si>
  <si>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</si>
  <si>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</si>
  <si>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</si>
  <si>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</si>
  <si>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</si>
  <si>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</si>
  <si>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</si>
  <si>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</si>
  <si>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</si>
  <si>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</si>
  <si>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</si>
  <si>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</si>
  <si>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</si>
  <si>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</si>
  <si>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</si>
  <si>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</si>
  <si>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</si>
  <si>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</si>
  <si>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</si>
  <si>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</si>
  <si>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</si>
  <si>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</si>
  <si>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</si>
  <si>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</si>
  <si>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</si>
  <si>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</si>
  <si>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</si>
  <si>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</si>
  <si>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</si>
  <si>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</si>
  <si>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</si>
  <si>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</si>
  <si>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</si>
  <si>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</si>
  <si>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</si>
  <si>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</si>
  <si>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</si>
  <si>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</si>
  <si>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</si>
  <si>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</si>
  <si>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</si>
  <si>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</si>
  <si>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</si>
  <si>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</si>
  <si>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</si>
  <si>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</si>
  <si>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</si>
  <si>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</si>
  <si>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</si>
  <si>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</si>
  <si>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</si>
  <si>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</si>
  <si>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</si>
  <si>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</si>
  <si>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</si>
  <si>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</si>
  <si>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</si>
  <si>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</si>
  <si>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</si>
  <si>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</si>
  <si>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</si>
  <si>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</si>
  <si>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</si>
  <si>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</si>
  <si>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</si>
  <si>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</si>
  <si>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</si>
  <si>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</si>
  <si>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</si>
  <si>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</si>
  <si>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</si>
  <si>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</si>
  <si>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</si>
  <si>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</si>
  <si>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</si>
  <si>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</si>
  <si>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</si>
  <si>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</si>
  <si>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</si>
  <si>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</si>
  <si>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</si>
  <si>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</si>
  <si>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</si>
  <si>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</si>
  <si>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</si>
  <si>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</si>
  <si>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</si>
  <si>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</si>
  <si>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</si>
  <si>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</si>
  <si>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</si>
  <si>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</si>
  <si>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</si>
  <si>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</si>
  <si>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</si>
  <si>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</si>
  <si>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</si>
  <si>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</si>
  <si>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</si>
  <si>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</si>
  <si>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</si>
  <si>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</si>
  <si>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</si>
  <si>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</si>
  <si>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</si>
  <si>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</si>
  <si>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</si>
  <si>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</si>
  <si>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</si>
  <si>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</si>
  <si>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</si>
  <si>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</si>
  <si>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</si>
  <si>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</si>
  <si>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</si>
  <si>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</si>
  <si>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</si>
  <si>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</si>
  <si>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</si>
  <si>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</si>
  <si>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</si>
  <si>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</si>
  <si>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</si>
  <si>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</si>
  <si>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</si>
  <si>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</si>
  <si>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</si>
  <si>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</si>
  <si>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</si>
  <si>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</si>
  <si>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</si>
  <si>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</si>
  <si>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</si>
  <si>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</si>
  <si>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</si>
  <si>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</si>
  <si>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</si>
  <si>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</si>
  <si>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</si>
  <si>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</si>
  <si>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</si>
  <si>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</si>
  <si>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</si>
  <si>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</si>
  <si>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</si>
  <si>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</si>
  <si>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</si>
  <si>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</si>
  <si>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</si>
  <si>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</si>
  <si>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</si>
  <si>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</si>
  <si>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</si>
  <si>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</si>
  <si>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</si>
  <si>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</si>
  <si>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</si>
  <si>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</si>
  <si>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</si>
  <si>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</si>
  <si>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</si>
  <si>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</si>
  <si>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</si>
  <si>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</si>
  <si>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</si>
  <si>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</si>
  <si>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</si>
  <si>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</si>
  <si>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</si>
  <si>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</si>
  <si>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</si>
  <si>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</si>
  <si>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</si>
  <si>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</si>
  <si>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</si>
  <si>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</si>
  <si>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</si>
  <si>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</si>
  <si>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</si>
  <si>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</si>
  <si>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</si>
  <si>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</si>
  <si>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</si>
  <si>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</si>
  <si>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</si>
  <si>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</si>
  <si>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</si>
  <si>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</si>
  <si>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</si>
  <si>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</si>
  <si>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</si>
  <si>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</si>
  <si>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</si>
  <si>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</si>
  <si>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</si>
  <si>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</si>
  <si>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</si>
  <si>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</si>
  <si>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</si>
  <si>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</si>
  <si>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</si>
  <si>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</si>
  <si>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</si>
  <si>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</si>
  <si>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</si>
  <si>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</si>
  <si>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</si>
  <si>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</si>
  <si>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</si>
  <si>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</si>
  <si>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</si>
  <si>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</si>
  <si>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</si>
  <si>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</si>
  <si>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</si>
  <si>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</si>
  <si>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</si>
  <si>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</si>
  <si>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</si>
  <si>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</si>
  <si>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</si>
  <si>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</si>
  <si>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</si>
  <si>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</si>
  <si>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</si>
  <si>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</si>
  <si>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</si>
  <si>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</si>
  <si>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</si>
  <si>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</si>
  <si>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</si>
  <si>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</si>
  <si>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</si>
  <si>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</si>
  <si>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</si>
  <si>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</si>
  <si>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</si>
  <si>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</si>
  <si>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</si>
  <si>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</si>
  <si>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</si>
  <si>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</si>
  <si>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</si>
  <si>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</si>
  <si>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</si>
  <si>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</si>
  <si>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</si>
  <si>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</si>
  <si>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</si>
  <si>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</si>
  <si>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</si>
  <si>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</si>
  <si>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</si>
  <si>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</si>
  <si>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</si>
  <si>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</si>
  <si>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</si>
  <si>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</si>
  <si>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</si>
  <si>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</si>
  <si>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</si>
  <si>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</si>
  <si>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</si>
  <si>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</si>
  <si>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</si>
  <si>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</si>
  <si>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</si>
  <si>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</si>
  <si>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</si>
  <si>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</si>
  <si>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</si>
  <si>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</si>
  <si>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</si>
  <si>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</si>
  <si>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</si>
  <si>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</si>
  <si>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</si>
  <si>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</si>
  <si>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</si>
  <si>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</si>
  <si>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</si>
  <si>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</si>
  <si>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</si>
  <si>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</si>
  <si>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</si>
  <si>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</si>
  <si>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</si>
  <si>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</si>
  <si>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</si>
  <si>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</si>
  <si>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</si>
  <si>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</si>
  <si>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</si>
  <si>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</si>
  <si>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</si>
  <si>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</si>
  <si>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</si>
  <si>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</si>
  <si>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</si>
  <si>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</si>
  <si>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</si>
  <si>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</si>
  <si>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</si>
  <si>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</si>
  <si>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</si>
  <si>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</si>
  <si>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</si>
  <si>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</si>
  <si>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</si>
  <si>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</si>
  <si>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</si>
  <si>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</si>
  <si>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</si>
  <si>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</si>
  <si>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</si>
  <si>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</si>
  <si>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</si>
  <si>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</si>
  <si>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</si>
  <si>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</si>
  <si>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</si>
  <si>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</si>
  <si>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</si>
  <si>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</si>
  <si>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</si>
  <si>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</si>
  <si>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</si>
  <si>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</si>
  <si>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</si>
  <si>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</si>
  <si>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</si>
  <si>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</si>
  <si>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</si>
  <si>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</si>
  <si>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</si>
  <si>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</si>
  <si>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</si>
  <si>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</si>
  <si>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</si>
  <si>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</si>
  <si>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</si>
  <si>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</si>
  <si>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</si>
  <si>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</si>
  <si>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</si>
  <si>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</si>
  <si>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</si>
  <si>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</si>
  <si>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</si>
  <si>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</si>
  <si>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</si>
  <si>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</si>
  <si>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</si>
  <si>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</si>
  <si>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</si>
  <si>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</si>
  <si>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</si>
  <si>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</si>
  <si>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</si>
  <si>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</si>
  <si>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</si>
  <si>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</si>
  <si>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</si>
  <si>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</si>
  <si>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</si>
  <si>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</si>
  <si>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</si>
  <si>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</si>
  <si>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</si>
  <si>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</si>
  <si>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</si>
  <si>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</si>
  <si>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</si>
  <si>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</si>
  <si>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</si>
  <si>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</si>
  <si>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</si>
  <si>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</si>
  <si>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</si>
  <si>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</si>
  <si>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</si>
  <si>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</si>
  <si>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</si>
  <si>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</si>
  <si>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</si>
  <si>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</si>
  <si>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</si>
  <si>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</si>
  <si>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</si>
  <si>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</si>
  <si>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</si>
  <si>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</si>
  <si>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</si>
  <si>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</si>
  <si>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</si>
  <si>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</si>
  <si>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</si>
  <si>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</si>
  <si>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</si>
  <si>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</si>
  <si>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</si>
  <si>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</si>
  <si>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</si>
  <si>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</si>
  <si>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</si>
  <si>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</si>
  <si>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</si>
  <si>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</si>
  <si>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</si>
  <si>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</si>
  <si>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</si>
  <si>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</si>
  <si>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</si>
  <si>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</si>
  <si>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</si>
  <si>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</si>
  <si>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</si>
  <si>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</si>
  <si>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</si>
  <si>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</si>
  <si>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</si>
  <si>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</si>
  <si>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</si>
  <si>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</si>
  <si>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</si>
  <si>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</si>
  <si>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</si>
  <si>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</si>
  <si>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</si>
  <si>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</si>
  <si>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</si>
  <si>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</si>
  <si>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</si>
  <si>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</si>
  <si>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</si>
  <si>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</si>
  <si>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</si>
  <si>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</si>
  <si>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</si>
  <si>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</si>
  <si>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</si>
  <si>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</si>
  <si>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</si>
  <si>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</si>
  <si>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</si>
  <si>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</si>
  <si>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</si>
  <si>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</si>
  <si>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</si>
  <si>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</si>
  <si>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</si>
  <si>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</si>
  <si>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</si>
  <si>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</si>
  <si>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</si>
  <si>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</si>
  <si>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</si>
  <si>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</si>
  <si>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</si>
  <si>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</si>
  <si>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</si>
  <si>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</si>
  <si>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</si>
  <si>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</si>
  <si>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</si>
  <si>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</si>
  <si>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</si>
  <si>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</si>
  <si>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</si>
  <si>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</si>
  <si>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</si>
  <si>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</si>
  <si>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</si>
  <si>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</si>
  <si>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</si>
  <si>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</si>
  <si>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</si>
  <si>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</si>
  <si>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</si>
  <si>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</si>
  <si>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</si>
  <si>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</si>
  <si>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</si>
  <si>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</si>
  <si>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</si>
  <si>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</si>
  <si>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</si>
  <si>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</si>
  <si>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</si>
  <si>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</si>
  <si>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</si>
  <si>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</si>
  <si>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</si>
  <si>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</si>
  <si>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</si>
  <si>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</si>
  <si>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</si>
  <si>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</si>
  <si>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</si>
  <si>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</si>
  <si>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</si>
  <si>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</si>
  <si>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</si>
  <si>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</si>
  <si>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</si>
  <si>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</si>
  <si>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</si>
  <si>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</si>
  <si>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</si>
  <si>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</si>
  <si>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</si>
  <si>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</si>
  <si>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</si>
  <si>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</si>
  <si>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</si>
  <si>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</si>
  <si>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</si>
  <si>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</si>
  <si>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</si>
  <si>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</si>
  <si>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</si>
  <si>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</si>
  <si>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</si>
  <si>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</si>
  <si>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</si>
  <si>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</si>
  <si>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</si>
  <si>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</si>
  <si>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</si>
  <si>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</si>
  <si>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</si>
  <si>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</si>
  <si>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</si>
  <si>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</si>
  <si>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</si>
  <si>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</si>
  <si>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</si>
  <si>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</si>
  <si>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</si>
  <si>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</si>
  <si>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</si>
  <si>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</si>
  <si>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</si>
  <si>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</si>
  <si>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</si>
  <si>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</si>
  <si>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</si>
  <si>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</si>
  <si>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</si>
  <si>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</si>
  <si>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</si>
  <si>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</si>
  <si>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</si>
  <si>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</si>
  <si>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</si>
  <si>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</si>
  <si>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</si>
  <si>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</si>
  <si>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</si>
  <si>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</si>
  <si>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</si>
  <si>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</si>
  <si>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</si>
  <si>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</si>
  <si>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</si>
  <si>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</si>
  <si>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</si>
  <si>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</si>
  <si>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</si>
  <si>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</si>
  <si>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</si>
  <si>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</si>
  <si>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</si>
  <si>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</si>
  <si>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</si>
  <si>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</si>
  <si>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</si>
  <si>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</si>
  <si>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</si>
  <si>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</si>
  <si>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</si>
  <si>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</si>
  <si>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</si>
  <si>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</si>
  <si>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</si>
  <si>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</si>
  <si>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</si>
  <si>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</si>
  <si>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</si>
  <si>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</si>
  <si>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</si>
  <si>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</si>
  <si>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</si>
  <si>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</si>
  <si>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</si>
  <si>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</si>
  <si>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</si>
  <si>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</si>
  <si>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</si>
  <si>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</si>
  <si>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</si>
  <si>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</si>
  <si>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</si>
  <si>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</si>
  <si>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</si>
  <si>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</si>
  <si>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</si>
  <si>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</si>
  <si>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</si>
  <si>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</si>
  <si>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</si>
  <si>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</si>
  <si>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</si>
  <si>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</si>
  <si>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</si>
  <si>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</si>
  <si>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</si>
  <si>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</si>
  <si>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</si>
  <si>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</si>
  <si>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</si>
  <si>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</si>
  <si>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</si>
  <si>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</si>
  <si>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</si>
  <si>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</si>
  <si>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</si>
  <si>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</si>
  <si>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</si>
  <si>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</si>
  <si>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</si>
  <si>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</si>
  <si>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</si>
  <si>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</si>
  <si>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</si>
  <si>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</si>
  <si>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</si>
  <si>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</si>
  <si>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</si>
  <si>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</si>
  <si>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</si>
  <si>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</si>
  <si>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</si>
  <si>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</si>
  <si>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</si>
  <si>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</si>
  <si>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</si>
  <si>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</si>
  <si>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</si>
  <si>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</si>
  <si>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</si>
  <si>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</si>
  <si>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</si>
  <si>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</si>
  <si>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</si>
  <si>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</si>
  <si>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</si>
  <si>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</si>
  <si>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</si>
  <si>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</si>
  <si>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</si>
  <si>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</si>
  <si>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</si>
  <si>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</si>
  <si>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</si>
  <si>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</si>
  <si>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</si>
  <si>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</si>
  <si>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</si>
  <si>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</si>
  <si>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</si>
  <si>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</si>
  <si>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</si>
  <si>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</si>
  <si>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</si>
  <si>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</si>
  <si>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</si>
  <si>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</si>
  <si>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</si>
  <si>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</si>
  <si>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</si>
  <si>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</si>
  <si>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</si>
  <si>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</si>
  <si>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</si>
  <si>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</si>
  <si>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</si>
  <si>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</si>
  <si>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</si>
  <si>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</si>
  <si>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</si>
  <si>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</si>
  <si>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</si>
  <si>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</si>
  <si>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</si>
  <si>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</si>
  <si>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</si>
  <si>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</si>
  <si>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</si>
  <si>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</si>
  <si>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</si>
  <si>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</si>
  <si>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</si>
  <si>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</si>
  <si>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</si>
  <si>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</si>
  <si>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</si>
  <si>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</si>
  <si>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</si>
  <si>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</si>
  <si>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</si>
  <si>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</si>
  <si>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</si>
  <si>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</si>
  <si>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</si>
  <si>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</si>
  <si>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</si>
  <si>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</si>
  <si>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</si>
  <si>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</si>
  <si>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</si>
  <si>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</si>
  <si>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</si>
  <si>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</si>
  <si>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</si>
  <si>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</si>
  <si>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</si>
  <si>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</si>
  <si>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</si>
  <si>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</si>
  <si>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</si>
  <si>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</si>
  <si>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</si>
  <si>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</si>
  <si>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</si>
  <si>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</si>
  <si>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</si>
  <si>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</si>
  <si>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</si>
  <si>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</si>
  <si>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</si>
  <si>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</si>
  <si>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</si>
  <si>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</si>
  <si>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</si>
  <si>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</si>
  <si>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</si>
  <si>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</si>
  <si>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</si>
  <si>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</si>
  <si>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</si>
  <si>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</si>
  <si>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</si>
  <si>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</si>
  <si>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</si>
  <si>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</si>
  <si>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</si>
  <si>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</si>
  <si>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</si>
  <si>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</si>
  <si>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</si>
  <si>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</si>
  <si>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</si>
  <si>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</si>
  <si>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</si>
  <si>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</si>
  <si>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</si>
  <si>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</si>
  <si>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</si>
  <si>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</si>
  <si>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</si>
  <si>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</si>
  <si>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</si>
  <si>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</si>
  <si>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</si>
  <si>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</si>
  <si>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</si>
  <si>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</si>
  <si>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</si>
  <si>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</si>
  <si>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</si>
  <si>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</si>
  <si>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</si>
  <si>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</si>
  <si>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</si>
  <si>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</si>
  <si>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</si>
  <si>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</si>
  <si>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</si>
  <si>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</si>
  <si>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</si>
  <si>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</si>
  <si>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</si>
  <si>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</si>
  <si>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</si>
  <si>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</si>
  <si>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</si>
  <si>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</si>
  <si>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</si>
  <si>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</si>
  <si>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</si>
  <si>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</si>
  <si>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</si>
  <si>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</si>
  <si>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</si>
  <si>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</si>
  <si>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</si>
  <si>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</si>
  <si>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</si>
  <si>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</si>
  <si>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</si>
  <si>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</si>
  <si>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</si>
  <si>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</si>
  <si>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</si>
  <si>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</si>
  <si>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</si>
  <si>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</si>
  <si>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</si>
  <si>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</si>
  <si>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</si>
  <si>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</si>
  <si>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</si>
  <si>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</si>
  <si>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</si>
  <si>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</si>
  <si>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</si>
  <si>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</si>
  <si>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</si>
  <si>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</si>
  <si>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</si>
  <si>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</si>
  <si>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</si>
  <si>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</si>
  <si>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</si>
  <si>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</si>
  <si>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</si>
  <si>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</si>
  <si>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</si>
  <si>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</si>
  <si>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</si>
  <si>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</si>
  <si>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</si>
  <si>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</si>
  <si>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</si>
  <si>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</si>
  <si>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</si>
  <si>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</si>
  <si>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</si>
  <si>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</si>
  <si>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</si>
  <si>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</si>
  <si>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</si>
  <si>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</si>
  <si>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</si>
  <si>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</si>
  <si>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</si>
  <si>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</si>
  <si>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</si>
  <si>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</si>
  <si>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</si>
  <si>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</si>
  <si>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</si>
  <si>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</si>
  <si>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</si>
  <si>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</si>
  <si>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</si>
  <si>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</si>
  <si>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</si>
  <si>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</si>
  <si>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</si>
  <si>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</si>
  <si>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</si>
  <si>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</si>
  <si>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</si>
  <si>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</si>
  <si>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</si>
  <si>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</si>
  <si>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</si>
  <si>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</si>
  <si>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</si>
  <si>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</si>
  <si>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</si>
  <si>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</si>
  <si>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</si>
  <si>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</si>
  <si>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</si>
  <si>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</si>
  <si>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</si>
  <si>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</si>
  <si>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</si>
  <si>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</si>
  <si>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</si>
  <si>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</si>
  <si>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</si>
  <si>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</si>
  <si>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</si>
  <si>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</si>
  <si>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</si>
  <si>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</si>
  <si>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</si>
  <si>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</si>
  <si>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</si>
  <si>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</si>
  <si>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</si>
  <si>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</si>
  <si>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</si>
  <si>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</si>
  <si>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</si>
  <si>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</si>
  <si>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</si>
  <si>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</si>
  <si>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</si>
  <si>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</si>
  <si>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</si>
  <si>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</si>
  <si>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</si>
  <si>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</si>
  <si>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</si>
  <si>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</si>
  <si>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</si>
  <si>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</si>
  <si>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</si>
  <si>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</si>
  <si>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</si>
  <si>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</si>
  <si>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</si>
  <si>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</si>
  <si>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</si>
  <si>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</si>
  <si>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</si>
  <si>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</si>
  <si>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</si>
  <si>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</si>
  <si>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</si>
  <si>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</si>
  <si>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</si>
  <si>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</si>
  <si>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</si>
  <si>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</si>
  <si>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</si>
  <si>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</si>
  <si>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</si>
  <si>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</si>
  <si>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</si>
  <si>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</si>
  <si>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</si>
  <si>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</si>
  <si>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</si>
  <si>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</si>
  <si>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</si>
  <si>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</si>
  <si>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</si>
  <si>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</si>
  <si>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</si>
  <si>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</si>
  <si>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</si>
  <si>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</si>
  <si>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</si>
  <si>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</si>
  <si>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</si>
  <si>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</si>
  <si>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</si>
  <si>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</si>
  <si>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</si>
  <si>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</si>
  <si>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</si>
  <si>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</si>
  <si>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</si>
  <si>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</si>
  <si>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</si>
  <si>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</si>
  <si>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</si>
  <si>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</si>
  <si>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</si>
  <si>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</si>
  <si>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</si>
  <si>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</si>
  <si>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</si>
  <si>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</si>
  <si>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</si>
  <si>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</si>
  <si>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</si>
  <si>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</si>
  <si>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</si>
  <si>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</si>
  <si>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</si>
  <si>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</si>
  <si>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</si>
  <si>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</si>
  <si>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</si>
  <si>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</si>
  <si>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</si>
  <si>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</si>
  <si>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</si>
  <si>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</si>
  <si>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</si>
  <si>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</si>
  <si>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</si>
  <si>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</si>
  <si>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</si>
  <si>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</si>
  <si>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</si>
  <si>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</si>
  <si>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</si>
  <si>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</si>
  <si>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</si>
  <si>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</si>
  <si>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</si>
  <si>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</si>
  <si>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</si>
  <si>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</si>
  <si>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</si>
  <si>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</si>
  <si>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</si>
  <si>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</si>
  <si>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</si>
  <si>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</si>
  <si>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</si>
  <si>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</si>
  <si>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</si>
  <si>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</si>
  <si>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</si>
  <si>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</si>
  <si>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</si>
  <si>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</si>
  <si>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</si>
  <si>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</si>
  <si>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</si>
  <si>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</si>
  <si>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</si>
  <si>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</si>
  <si>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</si>
  <si>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</si>
  <si>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</si>
  <si>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</si>
  <si>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</si>
  <si>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</si>
  <si>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</si>
  <si>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</si>
  <si>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</si>
  <si>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</si>
  <si>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</si>
  <si>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</si>
  <si>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</si>
  <si>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</si>
  <si>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</si>
  <si>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</si>
  <si>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</si>
  <si>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</si>
  <si>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</si>
  <si>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</si>
  <si>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</si>
  <si>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</si>
  <si>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</si>
  <si>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</si>
  <si>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</si>
  <si>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</si>
  <si>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</si>
  <si>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</si>
  <si>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</si>
  <si>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</si>
  <si>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</si>
  <si>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</si>
  <si>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</si>
  <si>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</si>
  <si>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</si>
  <si>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</si>
  <si>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</si>
  <si>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</si>
  <si>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</si>
  <si>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</si>
  <si>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</si>
  <si>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</si>
  <si>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</si>
  <si>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</si>
  <si>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</si>
  <si>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</si>
  <si>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</si>
  <si>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</si>
  <si>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</si>
  <si>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</si>
  <si>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</si>
  <si>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</si>
  <si>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</si>
  <si>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</si>
  <si>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</si>
  <si>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</si>
  <si>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</si>
  <si>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</si>
  <si>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</si>
  <si>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</si>
  <si>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</si>
  <si>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</si>
  <si>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</si>
  <si>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</si>
  <si>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</si>
  <si>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</si>
  <si>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</si>
  <si>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</si>
  <si>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</si>
  <si>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</si>
  <si>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</si>
  <si>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</si>
  <si>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</si>
  <si>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</si>
  <si>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</si>
  <si>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</si>
  <si>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</si>
  <si>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</si>
  <si>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</si>
  <si>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</si>
  <si>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</si>
  <si>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</si>
  <si>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</si>
  <si>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</si>
  <si>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</si>
  <si>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</si>
  <si>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</si>
  <si>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</si>
  <si>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</si>
  <si>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</si>
  <si>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</si>
  <si>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</si>
  <si>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</si>
  <si>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</si>
  <si>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</si>
  <si>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</si>
  <si>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</si>
  <si>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</si>
  <si>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</si>
  <si>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</si>
  <si>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</si>
  <si>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</si>
  <si>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</si>
  <si>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</si>
  <si>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</si>
  <si>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</si>
  <si>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</si>
  <si>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</si>
  <si>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</si>
  <si>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</si>
  <si>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</si>
  <si>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</si>
  <si>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</si>
  <si>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</si>
  <si>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</si>
  <si>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</si>
  <si>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</si>
  <si>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</si>
  <si>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</si>
  <si>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</si>
  <si>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</si>
  <si>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</si>
  <si>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</si>
  <si>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</si>
  <si>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</si>
  <si>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</si>
  <si>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</si>
  <si>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</si>
  <si>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</si>
  <si>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</si>
  <si>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</si>
  <si>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</si>
  <si>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</si>
  <si>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</si>
  <si>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</si>
  <si>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</si>
  <si>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</si>
  <si>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</si>
  <si>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</si>
  <si>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</si>
  <si>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</si>
  <si>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</si>
  <si>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</si>
  <si>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</si>
  <si>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</si>
  <si>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</si>
  <si>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</si>
  <si>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</si>
  <si>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</si>
  <si>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</si>
  <si>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</si>
  <si>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</si>
  <si>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</si>
  <si>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</si>
  <si>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</si>
  <si>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</si>
  <si>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</si>
  <si>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</si>
  <si>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</si>
  <si>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</si>
  <si>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</si>
  <si>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</si>
  <si>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</si>
  <si>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</si>
  <si>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</si>
  <si>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</si>
  <si>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</si>
  <si>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</si>
  <si>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</si>
  <si>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</si>
  <si>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</si>
  <si>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</si>
  <si>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</si>
  <si>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</si>
  <si>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</si>
  <si>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</si>
  <si>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</si>
  <si>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</si>
  <si>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</si>
  <si>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</si>
  <si>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</si>
  <si>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</si>
  <si>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</si>
  <si>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</si>
  <si>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</si>
  <si>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</si>
  <si>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</si>
  <si>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</si>
  <si>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</si>
  <si>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</si>
  <si>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</si>
  <si>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</si>
  <si>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</si>
  <si>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</si>
  <si>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</si>
  <si>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</si>
  <si>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</si>
  <si>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</si>
  <si>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</si>
  <si>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</si>
  <si>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</si>
  <si>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</si>
  <si>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</si>
  <si>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</si>
  <si>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</si>
  <si>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</si>
  <si>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</si>
  <si>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</si>
  <si>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</si>
  <si>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</si>
  <si>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</si>
  <si>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</si>
  <si>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</si>
  <si>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</si>
  <si>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</si>
  <si>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</si>
  <si>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</si>
  <si>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</si>
  <si>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</si>
  <si>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</si>
  <si>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</si>
  <si>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</si>
  <si>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</si>
  <si>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</si>
  <si>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</si>
  <si>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</si>
  <si>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</si>
  <si>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</si>
  <si>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</si>
  <si>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</si>
  <si>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</si>
  <si>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</si>
  <si>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</si>
  <si>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</si>
  <si>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</si>
  <si>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</si>
  <si>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</si>
  <si>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</si>
  <si>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</si>
  <si>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</si>
  <si>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</si>
  <si>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</si>
  <si>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</si>
  <si>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</si>
  <si>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</si>
  <si>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</si>
  <si>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</si>
  <si>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</si>
  <si>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</si>
  <si>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</si>
  <si>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</si>
  <si>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</si>
  <si>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</si>
  <si>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</si>
  <si>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</si>
  <si>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</si>
  <si>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</si>
  <si>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</si>
  <si>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</si>
  <si>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</si>
  <si>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</si>
  <si>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</si>
  <si>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</si>
  <si>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</si>
  <si>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</si>
  <si>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</si>
  <si>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</si>
  <si>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</si>
  <si>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</si>
  <si>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</si>
  <si>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</si>
  <si>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</si>
  <si>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</si>
  <si>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</si>
  <si>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</si>
  <si>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</si>
  <si>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</si>
  <si>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</si>
  <si>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</si>
  <si>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</si>
  <si>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</si>
  <si>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</si>
  <si>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</si>
  <si>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</si>
  <si>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</si>
  <si>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</si>
  <si>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</si>
  <si>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</si>
  <si>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</si>
  <si>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</si>
  <si>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</si>
  <si>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</si>
  <si>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</si>
  <si>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</si>
  <si>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</si>
  <si>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</si>
  <si>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</si>
  <si>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</si>
  <si>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</si>
  <si>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</si>
  <si>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</si>
  <si>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</si>
  <si>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</si>
  <si>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</si>
  <si>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</si>
  <si>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</si>
  <si>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</si>
  <si>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</si>
  <si>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</si>
  <si>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</si>
  <si>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</si>
  <si>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</si>
  <si>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</si>
  <si>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</si>
  <si>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</si>
  <si>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</si>
  <si>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</si>
  <si>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</si>
  <si>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</si>
  <si>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</si>
  <si>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</si>
  <si>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</si>
  <si>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</si>
  <si>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</si>
  <si>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</si>
  <si>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</si>
  <si>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</si>
  <si>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</si>
  <si>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</si>
  <si>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</si>
  <si>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</si>
  <si>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</si>
  <si>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</si>
  <si>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</si>
  <si>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</si>
  <si>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</si>
  <si>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</si>
  <si>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</si>
  <si>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</si>
  <si>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</si>
  <si>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</si>
  <si>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</si>
  <si>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</si>
  <si>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</si>
  <si>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</si>
  <si>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</si>
  <si>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</si>
  <si>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</si>
  <si>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</si>
  <si>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</si>
  <si>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</si>
  <si>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</si>
  <si>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</si>
  <si>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</si>
  <si>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</si>
  <si>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</si>
  <si>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</si>
  <si>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</si>
  <si>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</si>
  <si>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</si>
  <si>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</si>
  <si>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</si>
  <si>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</si>
  <si>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</si>
  <si>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</si>
  <si>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</si>
  <si>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</si>
  <si>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</si>
  <si>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</si>
  <si>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</si>
  <si>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</si>
  <si>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</si>
  <si>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</si>
  <si>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</si>
  <si>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</si>
  <si>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</si>
  <si>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</si>
  <si>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</si>
  <si>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</si>
  <si>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</si>
  <si>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</si>
  <si>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</si>
  <si>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</si>
  <si>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</si>
  <si>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</si>
  <si>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</si>
  <si>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</si>
  <si>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</si>
  <si>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</si>
  <si>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</si>
  <si>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</si>
  <si>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</si>
  <si>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</si>
  <si>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</si>
  <si>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</si>
  <si>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</si>
  <si>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</si>
  <si>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</si>
  <si>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</si>
  <si>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</si>
  <si>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</si>
  <si>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</si>
  <si>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</si>
  <si>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</si>
  <si>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</si>
  <si>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</si>
  <si>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</si>
  <si>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</si>
  <si>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</si>
  <si>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</si>
  <si>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</si>
  <si>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</si>
  <si>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</si>
  <si>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</si>
  <si>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</si>
  <si>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</si>
  <si>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</si>
  <si>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</si>
  <si>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</si>
  <si>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</si>
  <si>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</si>
  <si>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</si>
  <si>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</si>
  <si>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</si>
  <si>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</si>
  <si>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</si>
  <si>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</si>
  <si>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</si>
  <si>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</si>
  <si>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</si>
  <si>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</si>
  <si>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</si>
  <si>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</si>
  <si>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</si>
  <si>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</si>
  <si>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</si>
  <si>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</si>
  <si>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</si>
  <si>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</si>
  <si>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</si>
  <si>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</si>
  <si>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</si>
  <si>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</si>
  <si>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</si>
  <si>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</si>
  <si>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</si>
  <si>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</si>
  <si>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</si>
  <si>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</si>
  <si>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</si>
  <si>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</si>
  <si>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</si>
  <si>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</si>
  <si>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</si>
  <si>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</si>
  <si>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</si>
  <si>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</si>
  <si>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</si>
  <si>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</si>
  <si>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</si>
  <si>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</si>
  <si>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</si>
  <si>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</si>
  <si>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</si>
  <si>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</si>
  <si>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</si>
  <si>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</si>
  <si>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</si>
  <si>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</si>
  <si>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</si>
  <si>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</si>
  <si>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</si>
  <si>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</si>
  <si>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</si>
  <si>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</si>
  <si>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</si>
  <si>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</si>
  <si>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</si>
  <si>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</si>
  <si>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</si>
  <si>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</si>
  <si>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</si>
  <si>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</si>
  <si>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</si>
  <si>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</si>
  <si>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</si>
  <si>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</si>
  <si>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</si>
  <si>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</si>
  <si>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</si>
  <si>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</si>
  <si>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</si>
  <si>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</si>
  <si>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</si>
  <si>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</si>
  <si>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</si>
  <si>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</si>
  <si>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</si>
  <si>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</si>
  <si>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</si>
  <si>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</si>
  <si>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</si>
  <si>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</si>
  <si>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</si>
  <si>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</si>
  <si>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</si>
  <si>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</si>
  <si>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</si>
  <si>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</si>
  <si>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</si>
  <si>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</si>
  <si>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</si>
  <si>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</si>
  <si>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</si>
  <si>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</si>
  <si>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</si>
  <si>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</si>
  <si>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</si>
  <si>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</si>
  <si>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</si>
  <si>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</si>
  <si>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</si>
  <si>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</si>
  <si>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</si>
  <si>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</si>
  <si>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</si>
  <si>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</si>
  <si>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</si>
  <si>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</si>
  <si>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</si>
  <si>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</si>
  <si>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</si>
  <si>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</si>
  <si>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</si>
  <si>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</si>
  <si>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</si>
  <si>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</si>
  <si>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</si>
  <si>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</si>
  <si>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</si>
  <si>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</si>
  <si>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</si>
  <si>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</si>
  <si>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</si>
  <si>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</si>
  <si>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</si>
  <si>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</si>
  <si>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</si>
  <si>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</si>
  <si>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</si>
  <si>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</si>
  <si>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</si>
  <si>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</si>
  <si>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</si>
  <si>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</si>
  <si>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</si>
  <si>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</si>
  <si>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</si>
  <si>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</si>
  <si>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</si>
  <si>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</si>
  <si>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</si>
  <si>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</si>
  <si>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</si>
  <si>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</si>
  <si>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</si>
  <si>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</si>
  <si>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</si>
  <si>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</si>
  <si>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</si>
  <si>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</si>
  <si>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</si>
  <si>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</si>
  <si>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</si>
  <si>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</si>
  <si>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</si>
  <si>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</si>
  <si>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</si>
  <si>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</si>
  <si>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</si>
  <si>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</si>
  <si>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</si>
  <si>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</si>
  <si>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</si>
  <si>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</si>
  <si>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</si>
  <si>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</si>
  <si>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</si>
  <si>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</si>
  <si>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</si>
  <si>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</si>
  <si>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</si>
  <si>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</si>
  <si>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</si>
  <si>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</si>
  <si>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</si>
  <si>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</si>
  <si>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</si>
  <si>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</si>
  <si>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</si>
  <si>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</si>
  <si>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</si>
  <si>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</si>
  <si>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</si>
  <si>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</si>
  <si>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</si>
  <si>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</si>
  <si>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</si>
  <si>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</si>
  <si>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</si>
  <si>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</si>
  <si>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</si>
  <si>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</si>
  <si>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</si>
  <si>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</si>
  <si>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</si>
  <si>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</si>
  <si>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</si>
  <si>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</si>
  <si>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</si>
  <si>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</si>
  <si>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</si>
  <si>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</si>
  <si>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</si>
  <si>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</si>
  <si>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</si>
  <si>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</si>
  <si>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</si>
  <si>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</si>
  <si>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</si>
  <si>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</si>
  <si>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</si>
  <si>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</si>
  <si>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</si>
  <si>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</si>
  <si>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</si>
  <si>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</si>
  <si>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</si>
  <si>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</si>
  <si>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</si>
  <si>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</si>
  <si>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</si>
  <si>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</si>
  <si>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</si>
  <si>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</si>
  <si>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</si>
  <si>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</si>
  <si>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</si>
  <si>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</si>
  <si>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</si>
  <si>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</si>
  <si>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</si>
  <si>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</si>
  <si>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</si>
  <si>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</si>
  <si>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</si>
  <si>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</si>
  <si>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</si>
  <si>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</si>
  <si>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</si>
  <si>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</si>
  <si>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</si>
  <si>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</si>
  <si>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</si>
  <si>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</si>
  <si>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</si>
  <si>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</si>
  <si>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</si>
  <si>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</si>
  <si>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</si>
  <si>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</si>
  <si>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</si>
  <si>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</si>
  <si>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</si>
  <si>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</si>
  <si>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</si>
  <si>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</si>
  <si>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</si>
  <si>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</si>
  <si>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</si>
  <si>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</si>
  <si>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</si>
  <si>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</si>
  <si>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</si>
  <si>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</si>
  <si>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</si>
  <si>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</si>
  <si>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</si>
  <si>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</si>
  <si>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</si>
  <si>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</si>
  <si>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</si>
  <si>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</si>
  <si>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</si>
  <si>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</si>
  <si>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</si>
  <si>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</si>
  <si>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</si>
  <si>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</si>
  <si>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</si>
  <si>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</si>
  <si>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</si>
  <si>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</si>
  <si>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</si>
  <si>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</si>
  <si>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</si>
  <si>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</si>
  <si>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</si>
  <si>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</si>
  <si>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</si>
  <si>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</si>
  <si>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</si>
  <si>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</si>
  <si>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</si>
  <si>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</si>
  <si>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</si>
  <si>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</si>
  <si>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</si>
  <si>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</si>
  <si>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</si>
  <si>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</si>
  <si>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</si>
  <si>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</si>
  <si>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</si>
  <si>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</si>
  <si>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</si>
  <si>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</si>
  <si>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</si>
  <si>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</si>
  <si>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</si>
  <si>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</si>
  <si>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</si>
  <si>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</si>
  <si>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</si>
  <si>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</si>
  <si>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</si>
  <si>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</si>
  <si>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</si>
  <si>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</si>
  <si>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</si>
  <si>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</si>
  <si>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</si>
  <si>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</si>
  <si>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</si>
  <si>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</si>
  <si>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</si>
  <si>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</si>
  <si>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</si>
  <si>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</si>
  <si>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</si>
  <si>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</si>
  <si>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</si>
  <si>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</si>
  <si>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</si>
  <si>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</si>
  <si>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</si>
  <si>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</si>
  <si>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</si>
  <si>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</si>
  <si>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</si>
  <si>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</si>
  <si>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</si>
  <si>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</si>
  <si>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</si>
  <si>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</si>
  <si>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</si>
  <si>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</si>
  <si>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</si>
  <si>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</si>
  <si>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</si>
  <si>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</si>
  <si>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</si>
  <si>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</si>
  <si>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</si>
  <si>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</si>
  <si>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</si>
  <si>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</si>
  <si>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</si>
  <si>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</si>
  <si>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</si>
  <si>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</si>
  <si>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</si>
  <si>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</si>
  <si>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</si>
  <si>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</si>
  <si>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</si>
  <si>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</si>
  <si>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</si>
  <si>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</si>
  <si>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</si>
  <si>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</si>
  <si>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</si>
  <si>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</si>
  <si>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</si>
  <si>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</si>
  <si>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</si>
  <si>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</si>
  <si>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</si>
  <si>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</si>
  <si>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</si>
  <si>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</si>
  <si>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</si>
  <si>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</si>
  <si>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</si>
  <si>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</si>
  <si>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</si>
  <si>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</si>
  <si>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</si>
  <si>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</si>
  <si>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</si>
  <si>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</si>
  <si>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</si>
  <si>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</si>
  <si>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</si>
  <si>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</si>
  <si>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</si>
  <si>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</si>
  <si>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</si>
  <si>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</si>
  <si>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</si>
  <si>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</si>
  <si>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</si>
  <si>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</si>
  <si>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</si>
  <si>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</si>
  <si>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</si>
  <si>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</si>
  <si>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</si>
  <si>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</si>
  <si>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</si>
  <si>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</si>
  <si>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</si>
  <si>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</si>
  <si>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</si>
  <si>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</si>
  <si>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</si>
  <si>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</si>
  <si>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</si>
  <si>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</si>
  <si>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</si>
  <si>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</si>
  <si>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</si>
  <si>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</si>
  <si>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</si>
  <si>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</si>
  <si>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</si>
  <si>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</si>
  <si>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</si>
  <si>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</si>
  <si>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</si>
  <si>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</si>
  <si>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</si>
  <si>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</si>
  <si>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</si>
  <si>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</si>
  <si>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</si>
  <si>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</si>
  <si>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</si>
  <si>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</si>
  <si>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</si>
  <si>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</si>
  <si>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</si>
  <si>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</si>
  <si>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</si>
  <si>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</si>
  <si>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</si>
  <si>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</si>
  <si>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</si>
  <si>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</si>
  <si>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</si>
  <si>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</si>
  <si>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</si>
  <si>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</si>
  <si>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</si>
  <si>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</si>
  <si>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</si>
  <si>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</si>
  <si>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</si>
  <si>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</si>
  <si>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</si>
  <si>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</si>
  <si>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</si>
  <si>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</si>
  <si>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</si>
  <si>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</si>
  <si>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</si>
  <si>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</si>
  <si>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</si>
  <si>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</si>
  <si>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</si>
  <si>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</si>
  <si>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</si>
  <si>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</si>
  <si>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</si>
  <si>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</si>
  <si>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</si>
  <si>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</si>
  <si>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</si>
  <si>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</si>
  <si>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</si>
  <si>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</si>
  <si>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</si>
  <si>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</si>
  <si>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</si>
  <si>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</si>
  <si>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</si>
  <si>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</si>
  <si>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</si>
  <si>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</si>
  <si>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</si>
  <si>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</si>
  <si>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</si>
  <si>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</si>
  <si>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</si>
  <si>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</si>
  <si>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</si>
  <si>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</si>
  <si>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</si>
  <si>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</si>
  <si>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</si>
  <si>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</si>
  <si>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</si>
  <si>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</si>
  <si>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</si>
  <si>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</si>
  <si>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</si>
  <si>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</si>
  <si>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</si>
  <si>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</si>
  <si>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</si>
  <si>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</si>
  <si>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</si>
  <si>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</si>
  <si>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</si>
  <si>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</si>
  <si>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</si>
  <si>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</si>
  <si>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</si>
  <si>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</si>
  <si>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</si>
  <si>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</si>
  <si>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</si>
  <si>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</si>
  <si>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</si>
  <si>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</si>
  <si>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</si>
  <si>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</si>
  <si>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</si>
  <si>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</si>
  <si>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</si>
  <si>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</si>
  <si>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</si>
  <si>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</si>
  <si>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</si>
  <si>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</si>
  <si>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</si>
  <si>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</si>
  <si>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</si>
  <si>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</si>
  <si>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</si>
  <si>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</si>
  <si>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</si>
  <si>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</si>
  <si>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</si>
  <si>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</si>
  <si>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</si>
  <si>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</si>
  <si>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</si>
  <si>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</si>
  <si>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</si>
  <si>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</si>
  <si>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</si>
  <si>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</si>
  <si>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</si>
  <si>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</si>
  <si>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</si>
  <si>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</si>
  <si>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</si>
  <si>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</si>
  <si>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</si>
  <si>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</si>
  <si>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</si>
  <si>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</si>
  <si>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</si>
  <si>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</si>
  <si>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</si>
  <si>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</si>
  <si>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</si>
  <si>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</si>
  <si>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</si>
  <si>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</si>
  <si>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</si>
  <si>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</si>
  <si>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</si>
  <si>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</si>
  <si>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</si>
  <si>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</si>
  <si>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</si>
  <si>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</si>
  <si>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</si>
  <si>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</si>
  <si>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</si>
  <si>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</si>
  <si>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</si>
  <si>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</si>
  <si>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</si>
  <si>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</si>
  <si>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</si>
  <si>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</si>
  <si>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</si>
  <si>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</si>
  <si>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</si>
  <si>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</si>
  <si>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</si>
  <si>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</si>
  <si>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</si>
  <si>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</si>
  <si>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</si>
  <si>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</si>
  <si>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</si>
  <si>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</si>
  <si>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</si>
  <si>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</si>
  <si>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</si>
  <si>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</si>
  <si>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</si>
  <si>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</si>
  <si>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</si>
  <si>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</si>
  <si>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</si>
  <si>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</si>
  <si>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</si>
  <si>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</si>
  <si>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</si>
  <si>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</si>
  <si>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</si>
  <si>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</si>
  <si>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</si>
  <si>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</si>
  <si>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</si>
  <si>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</si>
  <si>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</si>
  <si>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</si>
  <si>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</si>
  <si>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</si>
  <si>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</si>
  <si>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</si>
  <si>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</si>
  <si>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</si>
  <si>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</si>
  <si>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</si>
  <si>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</si>
  <si>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</si>
  <si>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</si>
  <si>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</si>
  <si>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</si>
  <si>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</si>
  <si>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</si>
  <si>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</si>
  <si>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</si>
  <si>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</si>
  <si>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</si>
  <si>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</si>
  <si>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</si>
  <si>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</si>
  <si>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</si>
  <si>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</si>
  <si>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</si>
  <si>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</si>
  <si>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</si>
  <si>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</si>
  <si>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</si>
  <si>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</si>
  <si>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</si>
  <si>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</si>
  <si>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</si>
  <si>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</si>
  <si>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</si>
  <si>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</si>
  <si>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</si>
  <si>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</si>
  <si>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</si>
  <si>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</si>
  <si>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</si>
  <si>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</si>
  <si>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</si>
  <si>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</si>
  <si>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</si>
  <si>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</si>
  <si>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</si>
  <si>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</si>
  <si>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</si>
  <si>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</si>
  <si>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</si>
  <si>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</si>
  <si>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</si>
  <si>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</si>
  <si>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</si>
  <si>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</si>
  <si>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</si>
  <si>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</si>
  <si>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</si>
  <si>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</si>
  <si>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</si>
  <si>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</si>
  <si>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</si>
  <si>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</si>
  <si>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</si>
  <si>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</si>
  <si>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</si>
  <si>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</si>
  <si>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</si>
  <si>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</si>
  <si>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</si>
  <si>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</si>
  <si>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</si>
  <si>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</si>
  <si>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</si>
  <si>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</si>
  <si>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</si>
  <si>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</si>
  <si>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</si>
  <si>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</si>
  <si>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</si>
  <si>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</si>
  <si>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</si>
  <si>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</si>
  <si>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</si>
  <si>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</si>
  <si>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</si>
  <si>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</si>
  <si>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</si>
  <si>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</si>
  <si>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</si>
  <si>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</si>
  <si>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</si>
  <si>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</si>
  <si>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</si>
  <si>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</si>
  <si>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</si>
  <si>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</si>
  <si>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</si>
  <si>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</si>
  <si>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</si>
  <si>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</si>
  <si>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</si>
  <si>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</si>
  <si>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</si>
  <si>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</si>
  <si>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</si>
  <si>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</si>
  <si>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</si>
  <si>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</si>
  <si>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</si>
  <si>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</si>
  <si>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</si>
  <si>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</si>
  <si>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</si>
  <si>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</si>
  <si>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</si>
  <si>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</si>
  <si>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</si>
  <si>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</si>
  <si>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</si>
  <si>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</si>
  <si>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</si>
  <si>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</si>
  <si>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</si>
  <si>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</si>
  <si>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</si>
  <si>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</si>
  <si>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</si>
  <si>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</si>
  <si>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</si>
  <si>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</si>
  <si>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</si>
  <si>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</si>
  <si>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</si>
  <si>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</si>
  <si>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</si>
  <si>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</si>
  <si>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</si>
  <si>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</si>
  <si>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</si>
  <si>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</si>
  <si>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</si>
  <si>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</si>
  <si>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</si>
  <si>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</si>
  <si>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</si>
  <si>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</si>
  <si>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</si>
  <si>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</si>
  <si>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</si>
  <si>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</si>
  <si>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</si>
  <si>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</si>
  <si>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</si>
  <si>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</si>
  <si>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</si>
  <si>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</si>
  <si>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</si>
  <si>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</si>
  <si>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</si>
  <si>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</si>
  <si>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</si>
  <si>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</si>
  <si>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</si>
  <si>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</si>
  <si>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</si>
  <si>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</si>
  <si>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</si>
  <si>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</si>
  <si>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</si>
  <si>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</si>
  <si>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</si>
  <si>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</si>
  <si>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</si>
  <si>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</si>
  <si>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</si>
  <si>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</si>
  <si>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</si>
  <si>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</si>
  <si>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</si>
  <si>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</si>
  <si>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</si>
  <si>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</si>
  <si>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</si>
  <si>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</si>
  <si>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</si>
  <si>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</si>
  <si>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</si>
  <si>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</si>
  <si>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</si>
  <si>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</si>
  <si>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</si>
  <si>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</si>
  <si>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</si>
  <si>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</si>
  <si>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</si>
  <si>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</si>
  <si>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</si>
  <si>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</si>
  <si>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</si>
  <si>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</si>
  <si>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</si>
  <si>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</si>
  <si>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</si>
  <si>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</si>
  <si>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</si>
  <si>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</si>
  <si>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</si>
  <si>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</si>
  <si>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</si>
  <si>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</si>
  <si>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</si>
  <si>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</si>
  <si>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</si>
  <si>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</si>
  <si>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</si>
  <si>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</si>
  <si>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</si>
  <si>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</si>
  <si>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</si>
  <si>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</si>
  <si>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</si>
  <si>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</si>
  <si>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</si>
  <si>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</si>
  <si>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</si>
  <si>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</si>
  <si>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</si>
  <si>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</si>
  <si>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</si>
  <si>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</si>
  <si>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</si>
  <si>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</si>
  <si>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</si>
  <si>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</si>
  <si>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</si>
  <si>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</si>
  <si>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</si>
  <si>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</si>
  <si>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</si>
  <si>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</si>
  <si>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</si>
  <si>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</si>
  <si>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</si>
  <si>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</si>
  <si>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</si>
  <si>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</si>
  <si>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</si>
  <si>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</si>
  <si>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</si>
  <si>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</si>
  <si>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</si>
  <si>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</si>
  <si>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</si>
  <si>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</si>
  <si>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</si>
  <si>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</si>
  <si>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</si>
  <si>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</si>
  <si>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</si>
  <si>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</si>
  <si>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</si>
  <si>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</si>
  <si>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</si>
  <si>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</si>
  <si>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</si>
  <si>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</si>
  <si>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</si>
  <si>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</si>
  <si>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</si>
  <si>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</si>
  <si>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</si>
  <si>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</si>
  <si>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</si>
  <si>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</si>
  <si>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</si>
  <si>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</si>
  <si>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</si>
  <si>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</si>
  <si>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</si>
  <si>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</si>
  <si>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</si>
  <si>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</si>
  <si>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</si>
  <si>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</si>
  <si>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</si>
  <si>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</si>
  <si>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</si>
  <si>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</si>
  <si>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</si>
  <si>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</si>
  <si>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</si>
  <si>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</si>
  <si>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</si>
  <si>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</si>
  <si>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</si>
  <si>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</si>
  <si>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</si>
  <si>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</si>
  <si>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</si>
  <si>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</si>
  <si>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</si>
  <si>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</si>
  <si>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</si>
  <si>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</si>
  <si>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</si>
  <si>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</si>
  <si>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</si>
  <si>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</si>
  <si>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</si>
  <si>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</si>
  <si>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</si>
  <si>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</si>
  <si>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</si>
  <si>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</si>
  <si>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</si>
  <si>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</si>
  <si>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</si>
  <si>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</si>
  <si>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</si>
  <si>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</si>
  <si>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</si>
  <si>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</si>
  <si>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</si>
  <si>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</si>
  <si>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</si>
  <si>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</si>
  <si>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</si>
  <si>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</si>
  <si>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</si>
  <si>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</si>
  <si>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</si>
  <si>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</si>
  <si>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</si>
  <si>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</si>
  <si>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</si>
  <si>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</si>
  <si>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</si>
  <si>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</si>
  <si>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</si>
  <si>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</si>
  <si>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</si>
  <si>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</si>
  <si>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</si>
  <si>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</si>
  <si>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</si>
  <si>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</si>
  <si>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</si>
  <si>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</si>
  <si>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</si>
  <si>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</si>
  <si>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</si>
  <si>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</si>
  <si>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</si>
  <si>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</si>
  <si>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</si>
  <si>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</si>
  <si>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</si>
  <si>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</si>
  <si>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</si>
  <si>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</si>
  <si>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</si>
  <si>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</si>
  <si>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</si>
  <si>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</si>
  <si>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</si>
  <si>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</si>
  <si>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</si>
  <si>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</si>
  <si>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</si>
  <si>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</si>
  <si>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</si>
  <si>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</si>
  <si>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</si>
  <si>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</si>
  <si>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</si>
  <si>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</si>
  <si>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</si>
  <si>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</si>
  <si>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</si>
  <si>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</si>
  <si>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</si>
  <si>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</si>
  <si>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</si>
  <si>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</si>
  <si>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</si>
  <si>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</si>
  <si>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</si>
  <si>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</si>
  <si>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</si>
  <si>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</si>
  <si>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</si>
  <si>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</si>
  <si>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</si>
  <si>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</si>
  <si>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</si>
  <si>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</si>
  <si>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</si>
  <si>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</si>
  <si>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</si>
  <si>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</si>
  <si>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</si>
  <si>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</si>
  <si>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</si>
  <si>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</si>
  <si>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</si>
  <si>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</si>
  <si>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</si>
  <si>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</si>
  <si>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</si>
  <si>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</si>
  <si>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</si>
  <si>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</si>
  <si>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</si>
  <si>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</si>
  <si>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</si>
  <si>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</si>
  <si>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</si>
  <si>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</si>
  <si>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</si>
  <si>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</si>
  <si>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</si>
  <si>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</si>
  <si>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</si>
  <si>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</si>
  <si>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</si>
  <si>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</si>
  <si>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</si>
  <si>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</si>
  <si>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</si>
  <si>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</si>
  <si>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</si>
  <si>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</si>
  <si>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</si>
  <si>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</si>
  <si>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</si>
  <si>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</si>
  <si>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</si>
  <si>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</si>
  <si>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</si>
  <si>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</si>
  <si>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</si>
  <si>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</si>
  <si>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</si>
  <si>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</si>
  <si>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</si>
  <si>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</si>
  <si>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</si>
  <si>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</si>
  <si>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</si>
  <si>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</si>
  <si>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</si>
  <si>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</si>
  <si>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</si>
  <si>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</si>
  <si>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</si>
  <si>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</si>
  <si>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</si>
  <si>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</si>
  <si>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</si>
  <si>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</si>
  <si>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</si>
  <si>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</si>
  <si>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</si>
  <si>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</si>
  <si>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</si>
  <si>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</si>
  <si>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</si>
  <si>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</si>
  <si>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</si>
  <si>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</si>
  <si>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</si>
  <si>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</si>
  <si>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</si>
  <si>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</si>
  <si>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</si>
  <si>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</si>
  <si>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</si>
  <si>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</si>
  <si>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</si>
  <si>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</si>
  <si>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</si>
  <si>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</si>
  <si>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</si>
  <si>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</si>
  <si>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</si>
  <si>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</si>
  <si>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</si>
  <si>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</si>
  <si>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</si>
  <si>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</si>
  <si>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</si>
  <si>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</si>
  <si>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</si>
  <si>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</si>
  <si>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</si>
  <si>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</si>
  <si>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</si>
  <si>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</si>
  <si>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</si>
  <si>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</si>
  <si>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</si>
  <si>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</si>
  <si>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</si>
  <si>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</si>
  <si>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</si>
  <si>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</si>
  <si>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</si>
  <si>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</si>
  <si>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</si>
  <si>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</si>
  <si>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</si>
  <si>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</si>
  <si>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</si>
  <si>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</si>
  <si>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</si>
  <si>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</si>
  <si>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</si>
  <si>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</si>
  <si>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</si>
  <si>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</si>
  <si>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</si>
  <si>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</si>
  <si>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</si>
  <si>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</si>
  <si>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</si>
  <si>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</si>
  <si>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</si>
  <si>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</si>
  <si>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</si>
  <si>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</si>
  <si>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</si>
  <si>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</si>
  <si>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</si>
  <si>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</si>
  <si>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</si>
  <si>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</si>
  <si>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</si>
  <si>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</si>
  <si>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</si>
  <si>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</si>
  <si>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</si>
  <si>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</si>
  <si>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</si>
  <si>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</si>
  <si>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</si>
  <si>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</si>
  <si>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</si>
  <si>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</si>
  <si>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</si>
  <si>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</si>
  <si>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</si>
  <si>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</si>
  <si>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</si>
  <si>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</si>
  <si>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</si>
  <si>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</si>
  <si>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</si>
  <si>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</si>
  <si>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</si>
  <si>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</si>
  <si>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</si>
  <si>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</si>
  <si>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</si>
  <si>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</si>
  <si>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</si>
  <si>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</si>
  <si>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</si>
  <si>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</si>
  <si>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</si>
  <si>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</si>
  <si>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</si>
  <si>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</si>
  <si>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</si>
  <si>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</si>
  <si>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</si>
  <si>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</si>
  <si>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</si>
  <si>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</si>
  <si>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</si>
  <si>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</si>
  <si>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</si>
  <si>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</si>
  <si>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</si>
  <si>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</si>
  <si>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</si>
  <si>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</si>
  <si>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</si>
  <si>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</si>
  <si>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</si>
  <si>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</si>
  <si>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</si>
  <si>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</si>
  <si>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</si>
  <si>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</si>
  <si>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</si>
  <si>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</si>
  <si>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</si>
  <si>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</si>
  <si>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</si>
  <si>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</si>
  <si>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</si>
  <si>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</si>
  <si>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</si>
  <si>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</si>
  <si>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</si>
  <si>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</si>
  <si>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</si>
  <si>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</si>
  <si>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</si>
  <si>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</si>
  <si>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</si>
  <si>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</si>
  <si>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</si>
  <si>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</si>
  <si>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</si>
  <si>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</si>
  <si>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</si>
  <si>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</si>
  <si>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</si>
  <si>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</si>
  <si>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</si>
  <si>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</si>
  <si>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</si>
  <si>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</si>
  <si>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</si>
  <si>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</si>
  <si>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</si>
  <si>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</si>
  <si>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</si>
  <si>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</si>
  <si>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</si>
  <si>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</si>
  <si>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</si>
  <si>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</si>
  <si>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</si>
  <si>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</si>
  <si>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</si>
  <si>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</si>
  <si>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</si>
  <si>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</si>
  <si>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</si>
  <si>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</si>
  <si>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</si>
  <si>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</si>
  <si>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</si>
  <si>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</si>
  <si>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</si>
  <si>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</si>
  <si>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</si>
  <si>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</si>
  <si>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</si>
  <si>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</si>
  <si>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</si>
  <si>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</si>
  <si>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</si>
  <si>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</si>
  <si>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</si>
  <si>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</si>
  <si>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</si>
  <si>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</si>
  <si>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</si>
  <si>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</si>
  <si>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</si>
  <si>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</si>
  <si>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</si>
  <si>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</si>
  <si>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</si>
  <si>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</si>
  <si>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</si>
  <si>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</si>
  <si>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</si>
  <si>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</si>
  <si>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</si>
  <si>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</si>
  <si>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</si>
  <si>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</si>
  <si>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</si>
  <si>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</si>
  <si>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</si>
  <si>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</si>
  <si>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</si>
  <si>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</si>
  <si>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</si>
  <si>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</si>
  <si>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</si>
  <si>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</si>
  <si>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</si>
  <si>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</si>
  <si>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</si>
  <si>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</si>
  <si>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</si>
  <si>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</si>
  <si>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</si>
  <si>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</si>
  <si>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</si>
  <si>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</si>
  <si>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</si>
  <si>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</si>
  <si>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</si>
  <si>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</si>
  <si>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</si>
  <si>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</si>
  <si>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</si>
  <si>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</si>
  <si>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</si>
  <si>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</si>
  <si>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</si>
  <si>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</si>
  <si>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</si>
  <si>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</si>
  <si>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</si>
  <si>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</si>
  <si>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</si>
  <si>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</si>
  <si>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</si>
  <si>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</si>
  <si>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</si>
  <si>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</si>
  <si>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</si>
  <si>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</si>
  <si>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</si>
  <si>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</si>
  <si>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</si>
  <si>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</si>
  <si>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</si>
  <si>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</si>
  <si>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</si>
  <si>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</si>
  <si>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</si>
  <si>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</si>
  <si>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</si>
  <si>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</si>
  <si>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</si>
  <si>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</si>
  <si>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</si>
  <si>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</si>
  <si>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</si>
  <si>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</si>
  <si>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</si>
  <si>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</si>
  <si>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</si>
  <si>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</si>
  <si>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</si>
  <si>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</si>
  <si>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</si>
  <si>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</si>
  <si>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</si>
  <si>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</si>
  <si>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</si>
  <si>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</si>
  <si>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</si>
  <si>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</si>
  <si>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</si>
  <si>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</si>
  <si>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</si>
  <si>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</si>
  <si>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</si>
  <si>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</si>
  <si>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</si>
  <si>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</si>
  <si>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</si>
  <si>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</si>
  <si>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</si>
  <si>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</si>
  <si>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</si>
  <si>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</si>
  <si>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</si>
  <si>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</si>
  <si>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</si>
  <si>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</si>
  <si>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</si>
  <si>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</si>
  <si>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</si>
  <si>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</si>
  <si>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</si>
  <si>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</si>
  <si>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</si>
  <si>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</si>
  <si>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</si>
  <si>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</si>
  <si>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</si>
  <si>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</si>
  <si>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</si>
  <si>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</si>
  <si>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</si>
  <si>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</si>
  <si>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</si>
  <si>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</si>
  <si>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</si>
  <si>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</si>
  <si>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</si>
  <si>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</si>
  <si>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</si>
  <si>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</si>
  <si>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</si>
  <si>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</si>
  <si>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</si>
  <si>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</si>
  <si>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</si>
  <si>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</si>
  <si>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</si>
  <si>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</si>
  <si>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</si>
  <si>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</si>
  <si>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</si>
  <si>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</si>
  <si>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</si>
  <si>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</si>
  <si>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</si>
  <si>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</si>
  <si>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</si>
  <si>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</si>
  <si>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</si>
  <si>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</si>
  <si>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</si>
  <si>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</si>
  <si>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</si>
  <si>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</si>
  <si>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</si>
  <si>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</si>
  <si>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</si>
  <si>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</si>
  <si>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</si>
  <si>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</si>
  <si>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</si>
  <si>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</si>
  <si>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</si>
  <si>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</si>
  <si>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</si>
  <si>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</si>
  <si>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</si>
  <si>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</si>
  <si>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</si>
  <si>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</si>
  <si>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</si>
  <si>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</si>
  <si>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</si>
  <si>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</si>
  <si>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</si>
  <si>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</si>
  <si>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</si>
  <si>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</si>
  <si>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</si>
  <si>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</si>
  <si>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</si>
  <si>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</si>
  <si>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</si>
  <si>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</si>
  <si>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</si>
  <si>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</si>
  <si>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</si>
  <si>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</si>
  <si>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</si>
  <si>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</si>
  <si>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</si>
  <si>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</si>
  <si>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</si>
  <si>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</si>
  <si>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</si>
  <si>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</si>
  <si>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</si>
  <si>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</si>
  <si>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</si>
  <si>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</si>
  <si>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</si>
  <si>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</si>
  <si>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</si>
  <si>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</si>
  <si>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</si>
  <si>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</si>
  <si>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</si>
  <si>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</si>
  <si>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</si>
  <si>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</si>
  <si>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</si>
  <si>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</si>
  <si>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</si>
  <si>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</si>
  <si>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</si>
  <si>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</si>
  <si>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</si>
  <si>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</si>
  <si>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</si>
  <si>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</si>
  <si>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</si>
  <si>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</si>
  <si>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</si>
  <si>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</si>
  <si>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</si>
  <si>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</si>
  <si>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</si>
  <si>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</si>
  <si>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</si>
  <si>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</si>
  <si>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</si>
  <si>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</si>
  <si>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</si>
  <si>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</si>
  <si>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</si>
  <si>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</si>
  <si>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</si>
  <si>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</si>
  <si>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</si>
  <si>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</si>
  <si>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</si>
  <si>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</si>
  <si>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</si>
  <si>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</si>
  <si>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</si>
  <si>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</si>
  <si>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</si>
  <si>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</si>
  <si>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</si>
  <si>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</si>
  <si>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</si>
  <si>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</si>
  <si>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</si>
  <si>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</si>
  <si>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</si>
  <si>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</si>
  <si>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</si>
  <si>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</si>
  <si>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</si>
  <si>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</si>
  <si>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</si>
  <si>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</si>
  <si>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</si>
  <si>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</si>
  <si>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</si>
  <si>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</si>
  <si>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</si>
  <si>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</si>
  <si>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</si>
  <si>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</si>
  <si>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</si>
  <si>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</si>
  <si>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</si>
  <si>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</si>
  <si>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</si>
  <si>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</si>
  <si>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</si>
  <si>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</si>
  <si>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</si>
  <si>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</si>
  <si>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</si>
  <si>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</si>
  <si>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</si>
  <si>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</si>
  <si>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</si>
  <si>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</si>
  <si>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</si>
  <si>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</si>
  <si>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</si>
  <si>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</si>
  <si>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</si>
  <si>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</si>
  <si>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</si>
  <si>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</si>
  <si>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</si>
  <si>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</si>
  <si>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</si>
  <si>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</si>
  <si>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</si>
  <si>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</si>
  <si>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</si>
  <si>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</si>
  <si>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</si>
  <si>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</si>
  <si>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</si>
  <si>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</si>
  <si>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</si>
  <si>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</si>
  <si>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</si>
  <si>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</si>
  <si>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</si>
  <si>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</si>
  <si>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</si>
  <si>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</si>
  <si>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</si>
  <si>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</si>
  <si>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</si>
  <si>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</si>
  <si>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</si>
  <si>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</si>
  <si>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</si>
  <si>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</si>
  <si>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</si>
  <si>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</si>
  <si>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</si>
  <si>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</si>
  <si>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</si>
  <si>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</si>
  <si>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</si>
  <si>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</si>
  <si>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</si>
  <si>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</si>
  <si>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</si>
  <si>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</si>
  <si>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</si>
  <si>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</si>
  <si>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</si>
  <si>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</si>
  <si>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</si>
  <si>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</si>
  <si>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</si>
  <si>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</si>
  <si>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</si>
  <si>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</si>
  <si>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</si>
  <si>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</si>
  <si>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</si>
  <si>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</si>
  <si>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</si>
  <si>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</si>
  <si>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</si>
  <si>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</si>
  <si>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</si>
  <si>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</si>
  <si>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</si>
  <si>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</si>
  <si>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</si>
  <si>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</si>
  <si>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</si>
  <si>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</si>
  <si>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</si>
  <si>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</si>
  <si>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</si>
  <si>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</si>
  <si>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</si>
  <si>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</si>
  <si>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</si>
  <si>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</si>
  <si>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</si>
  <si>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</si>
  <si>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</si>
  <si>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</si>
  <si>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</si>
  <si>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</si>
  <si>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</si>
  <si>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</si>
  <si>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</si>
  <si>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</si>
  <si>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</si>
  <si>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</si>
  <si>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</si>
  <si>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</si>
  <si>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</si>
  <si>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</si>
  <si>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</si>
  <si>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</si>
  <si>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</si>
  <si>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</si>
  <si>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</si>
  <si>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</si>
  <si>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</si>
  <si>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</si>
  <si>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</si>
  <si>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</si>
  <si>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</si>
  <si>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</si>
  <si>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</si>
  <si>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</si>
  <si>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</si>
  <si>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</si>
  <si>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</si>
  <si>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</si>
  <si>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</si>
  <si>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</si>
  <si>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</si>
  <si>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</si>
  <si>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</si>
  <si>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</si>
  <si>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</si>
  <si>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</si>
  <si>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</si>
  <si>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</si>
  <si>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</si>
  <si>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</si>
  <si>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</si>
  <si>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</si>
  <si>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</si>
  <si>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</si>
  <si>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</si>
  <si>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</si>
  <si>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</si>
  <si>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</si>
  <si>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</si>
  <si>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</si>
  <si>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</si>
  <si>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</si>
  <si>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</si>
  <si>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</si>
  <si>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</si>
  <si>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</si>
  <si>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</si>
  <si>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</si>
  <si>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</si>
  <si>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</si>
  <si>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</si>
  <si>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</si>
  <si>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</si>
  <si>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</si>
  <si>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</si>
  <si>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</si>
  <si>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</si>
  <si>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</si>
  <si>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</si>
  <si>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</si>
  <si>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</si>
  <si>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</si>
  <si>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</si>
  <si>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</si>
  <si>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</si>
  <si>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</si>
  <si>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</si>
  <si>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</si>
  <si>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</si>
  <si>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</si>
  <si>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</si>
  <si>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</si>
  <si>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</si>
  <si>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</si>
  <si>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</si>
  <si>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</si>
  <si>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</si>
  <si>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</si>
  <si>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</si>
  <si>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</si>
  <si>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</si>
  <si>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</si>
  <si>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</si>
  <si>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</si>
  <si>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</si>
  <si>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</si>
  <si>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</si>
  <si>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</si>
  <si>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</si>
  <si>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</si>
  <si>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</si>
  <si>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</si>
  <si>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</si>
  <si>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</si>
  <si>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</si>
  <si>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</si>
  <si>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</si>
  <si>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</si>
  <si>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</si>
  <si>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</si>
  <si>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</si>
  <si>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</si>
  <si>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</si>
  <si>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</si>
  <si>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</si>
  <si>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</si>
  <si>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</si>
  <si>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</si>
  <si>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</si>
  <si>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</si>
  <si>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</si>
  <si>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</si>
  <si>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</si>
  <si>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</si>
  <si>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</si>
  <si>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</si>
  <si>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</si>
  <si>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</si>
  <si>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</si>
  <si>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</si>
  <si>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</si>
  <si>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</si>
  <si>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</si>
  <si>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</si>
  <si>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</si>
  <si>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</si>
  <si>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</si>
  <si>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</si>
  <si>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</si>
  <si>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</si>
  <si>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</si>
  <si>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</si>
  <si>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</si>
  <si>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</si>
  <si>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</si>
  <si>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</si>
  <si>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</si>
  <si>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</si>
  <si>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</si>
  <si>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</si>
  <si>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</si>
  <si>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</si>
  <si>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</si>
  <si>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</si>
  <si>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</si>
  <si>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</si>
  <si>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</si>
  <si>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</si>
  <si>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</si>
  <si>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</si>
  <si>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</si>
  <si>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</si>
  <si>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</si>
  <si>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</si>
  <si>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</si>
  <si>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</si>
  <si>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</si>
  <si>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</si>
  <si>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</si>
  <si>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</si>
  <si>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</si>
  <si>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</si>
  <si>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</si>
  <si>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</si>
  <si>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</si>
  <si>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</si>
  <si>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</si>
  <si>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</si>
  <si>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</si>
  <si>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</si>
  <si>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</si>
  <si>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</si>
  <si>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</si>
  <si>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</si>
  <si>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</si>
  <si>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</si>
  <si>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</si>
  <si>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</si>
  <si>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</si>
  <si>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</si>
  <si>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</si>
  <si>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</si>
  <si>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</si>
  <si>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</si>
  <si>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</si>
  <si>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</si>
  <si>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</si>
  <si>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</si>
  <si>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</si>
  <si>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</si>
  <si>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</si>
  <si>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</si>
  <si>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</si>
  <si>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</si>
  <si>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</si>
  <si>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</si>
  <si>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</si>
  <si>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</si>
  <si>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</si>
  <si>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</si>
  <si>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</si>
  <si>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</si>
  <si>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</si>
  <si>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</si>
  <si>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</si>
  <si>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</si>
  <si>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</si>
  <si>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</si>
  <si>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</si>
  <si>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</si>
  <si>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</si>
  <si>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</si>
  <si>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</si>
  <si>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</si>
  <si>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</si>
  <si>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</si>
  <si>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</si>
  <si>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</si>
  <si>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</si>
  <si>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</si>
  <si>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</si>
  <si>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</si>
  <si>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</si>
  <si>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</si>
  <si>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</si>
  <si>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</si>
  <si>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</si>
  <si>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</si>
  <si>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</si>
  <si>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</si>
  <si>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</si>
  <si>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</si>
  <si>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</si>
  <si>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</si>
  <si>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</si>
  <si>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</si>
  <si>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</si>
  <si>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</si>
  <si>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</si>
  <si>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</si>
  <si>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</si>
  <si>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</si>
  <si>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</si>
  <si>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</si>
  <si>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</si>
  <si>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</si>
  <si>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</si>
  <si>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</si>
  <si>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</si>
  <si>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</si>
  <si>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</si>
  <si>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</si>
  <si>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</si>
  <si>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</si>
  <si>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</si>
  <si>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</si>
  <si>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</si>
  <si>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</si>
  <si>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</si>
  <si>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</si>
  <si>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</si>
  <si>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</si>
  <si>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</si>
  <si>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</si>
  <si>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</si>
  <si>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</si>
  <si>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</si>
  <si>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</si>
  <si>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</si>
  <si>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</si>
  <si>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</si>
  <si>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</si>
  <si>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</si>
  <si>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</si>
  <si>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</si>
  <si>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</si>
  <si>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</si>
  <si>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</si>
  <si>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</si>
  <si>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</si>
  <si>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</si>
  <si>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</si>
  <si>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</si>
  <si>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</si>
  <si>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</si>
  <si>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</si>
  <si>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</si>
  <si>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</si>
  <si>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</si>
  <si>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</si>
  <si>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</si>
  <si>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</si>
  <si>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</si>
  <si>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</si>
  <si>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</si>
  <si>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</si>
  <si>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</si>
  <si>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</si>
  <si>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</si>
  <si>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</si>
  <si>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</si>
  <si>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</si>
  <si>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</si>
  <si>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</si>
  <si>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</si>
  <si>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</si>
  <si>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</si>
  <si>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</si>
  <si>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</si>
  <si>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</si>
  <si>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</si>
  <si>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</si>
  <si>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</si>
  <si>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</si>
  <si>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</si>
  <si>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</si>
  <si>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</si>
  <si>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</si>
  <si>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</si>
  <si>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</si>
  <si>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</si>
  <si>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</si>
  <si>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</si>
  <si>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</si>
  <si>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</si>
  <si>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</si>
  <si>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</si>
  <si>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</si>
  <si>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</si>
  <si>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</si>
  <si>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</si>
  <si>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</si>
  <si>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</si>
  <si>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</si>
  <si>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</si>
  <si>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</si>
  <si>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</si>
  <si>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</si>
  <si>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</si>
  <si>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</si>
  <si>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</si>
  <si>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</si>
  <si>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</si>
  <si>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</si>
  <si>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</si>
  <si>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</si>
  <si>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</si>
  <si>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</si>
  <si>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</si>
  <si>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</si>
  <si>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</si>
  <si>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</si>
  <si>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</si>
  <si>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</si>
  <si>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</si>
  <si>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</si>
  <si>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</si>
  <si>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</si>
  <si>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</si>
  <si>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</si>
  <si>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</si>
  <si>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</si>
  <si>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</si>
  <si>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</si>
  <si>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</si>
  <si>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</si>
  <si>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</si>
  <si>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</si>
  <si>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</si>
  <si>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</si>
  <si>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</si>
  <si>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</si>
  <si>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</si>
  <si>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</si>
  <si>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</si>
  <si>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</si>
  <si>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</si>
  <si>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</si>
  <si>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</si>
  <si>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</si>
  <si>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</si>
  <si>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</si>
  <si>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</si>
  <si>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</si>
  <si>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</si>
  <si>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</si>
  <si>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</si>
  <si>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</si>
  <si>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</si>
  <si>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</si>
  <si>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</si>
  <si>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</si>
  <si>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</si>
  <si>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</si>
  <si>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</si>
  <si>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</si>
  <si>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</si>
  <si>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</si>
  <si>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</si>
  <si>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</si>
  <si>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</si>
  <si>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</si>
  <si>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</si>
  <si>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</si>
  <si>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</si>
  <si>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</si>
  <si>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</si>
  <si>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</si>
  <si>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</si>
  <si>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</si>
  <si>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</si>
  <si>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</si>
  <si>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</si>
  <si>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</si>
  <si>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</si>
  <si>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</si>
  <si>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</si>
  <si>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</si>
  <si>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</si>
  <si>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</si>
  <si>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</si>
  <si>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</si>
  <si>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</si>
  <si>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</si>
  <si>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</si>
  <si>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</si>
  <si>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</si>
  <si>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</si>
  <si>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</si>
  <si>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</si>
  <si>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</si>
  <si>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</si>
  <si>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</si>
  <si>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</si>
  <si>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</si>
  <si>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</si>
  <si>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</si>
  <si>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</si>
  <si>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</si>
  <si>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</si>
  <si>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</si>
  <si>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</si>
  <si>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</si>
  <si>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</si>
  <si>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</si>
  <si>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</si>
  <si>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</si>
  <si>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</si>
  <si>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</si>
  <si>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</si>
  <si>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</si>
  <si>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</si>
  <si>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</si>
  <si>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</si>
  <si>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</si>
  <si>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</si>
  <si>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</si>
  <si>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</si>
  <si>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</si>
  <si>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</si>
  <si>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</si>
  <si>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</si>
  <si>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</si>
  <si>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</si>
  <si>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</si>
  <si>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</si>
  <si>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</si>
  <si>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</si>
  <si>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</si>
  <si>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</si>
  <si>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</si>
  <si>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</si>
  <si>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</si>
  <si>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</si>
  <si>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</si>
  <si>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</si>
  <si>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</si>
  <si>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</si>
  <si>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</si>
  <si>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</si>
  <si>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</si>
  <si>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</si>
  <si>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</si>
  <si>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</si>
  <si>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</si>
  <si>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</si>
  <si>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</si>
  <si>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</si>
  <si>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</si>
  <si>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</si>
  <si>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</si>
  <si>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</si>
  <si>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</si>
  <si>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</si>
  <si>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</si>
  <si>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</si>
  <si>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</si>
  <si>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</si>
  <si>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</si>
  <si>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</si>
  <si>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</si>
  <si>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</si>
  <si>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</si>
  <si>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</si>
  <si>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</si>
  <si>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</si>
  <si>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</si>
  <si>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</si>
  <si>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</si>
  <si>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</si>
  <si>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</si>
  <si>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</si>
  <si>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</si>
  <si>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</si>
  <si>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</si>
  <si>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</si>
  <si>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</si>
  <si>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</si>
  <si>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</si>
  <si>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</si>
  <si>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</si>
  <si>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</si>
  <si>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</si>
  <si>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</si>
  <si>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</si>
  <si>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</si>
  <si>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</si>
  <si>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</si>
  <si>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</si>
  <si>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</si>
  <si>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</si>
  <si>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</si>
  <si>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</si>
  <si>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</si>
  <si>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</si>
  <si>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</si>
  <si>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</si>
  <si>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</si>
  <si>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</si>
  <si>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</si>
  <si>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</si>
  <si>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</si>
  <si>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</si>
  <si>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</si>
  <si>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</si>
  <si>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</si>
  <si>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</si>
  <si>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</si>
  <si>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</si>
  <si>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</si>
  <si>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</si>
  <si>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</si>
  <si>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</si>
  <si>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</si>
  <si>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</si>
  <si>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</si>
  <si>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</si>
  <si>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</si>
  <si>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</si>
  <si>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</si>
  <si>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</si>
  <si>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</si>
  <si>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</si>
  <si>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</si>
  <si>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</si>
  <si>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</si>
  <si>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</si>
  <si>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</si>
  <si>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</si>
  <si>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</si>
  <si>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</si>
  <si>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</si>
  <si>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</si>
  <si>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</si>
  <si>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</si>
  <si>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</si>
  <si>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</si>
  <si>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</si>
  <si>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</si>
  <si>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</si>
  <si>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</si>
  <si>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</si>
  <si>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</si>
  <si>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</si>
  <si>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</si>
  <si>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</si>
  <si>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</si>
  <si>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</si>
  <si>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</si>
  <si>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</si>
  <si>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</si>
  <si>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</si>
  <si>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</si>
  <si>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</si>
  <si>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</si>
  <si>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</si>
  <si>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</si>
  <si>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</si>
  <si>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</si>
  <si>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</si>
  <si>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</si>
  <si>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</si>
  <si>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</si>
  <si>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</si>
  <si>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</si>
  <si>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</si>
  <si>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</si>
  <si>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</si>
  <si>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</si>
  <si>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</si>
  <si>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</si>
  <si>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</si>
  <si>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</si>
  <si>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</si>
  <si>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</si>
  <si>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</si>
  <si>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</si>
  <si>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</si>
  <si>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</si>
  <si>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</si>
  <si>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</si>
  <si>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</si>
  <si>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</si>
  <si>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</si>
  <si>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</si>
  <si>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</si>
  <si>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</si>
  <si>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</si>
  <si>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</si>
  <si>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</si>
  <si>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</si>
  <si>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</si>
  <si>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</si>
  <si>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</si>
  <si>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</si>
  <si>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</si>
  <si>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</si>
  <si>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</si>
  <si>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</si>
  <si>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</si>
  <si>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</si>
  <si>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</si>
  <si>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</si>
  <si>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</si>
  <si>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</si>
  <si>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</si>
  <si>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</si>
  <si>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</si>
  <si>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</si>
  <si>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</si>
  <si>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</si>
  <si>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</si>
  <si>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</si>
  <si>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</si>
  <si>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</si>
  <si>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</si>
  <si>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</si>
  <si>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</si>
  <si>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</si>
  <si>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</si>
  <si>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</si>
  <si>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</si>
  <si>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</si>
  <si>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</si>
  <si>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</si>
  <si>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</si>
  <si>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</si>
  <si>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</si>
  <si>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</si>
  <si>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</si>
  <si>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</si>
  <si>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</si>
  <si>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</si>
  <si>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</si>
  <si>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</si>
  <si>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</si>
  <si>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</si>
  <si>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</si>
  <si>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</si>
  <si>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</si>
  <si>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</si>
  <si>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</si>
  <si>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</si>
  <si>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</si>
  <si>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</si>
  <si>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</si>
  <si>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</si>
  <si>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</si>
  <si>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</si>
  <si>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</si>
  <si>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</si>
  <si>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</si>
  <si>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</si>
  <si>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</si>
  <si>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</si>
  <si>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</si>
  <si>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</si>
  <si>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</si>
  <si>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</si>
  <si>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</si>
  <si>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</si>
  <si>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</si>
  <si>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</si>
  <si>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</si>
  <si>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</si>
  <si>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</si>
  <si>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</si>
  <si>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</si>
  <si>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</si>
  <si>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</si>
  <si>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</si>
  <si>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</si>
  <si>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</si>
  <si>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</si>
  <si>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</si>
  <si>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</si>
  <si>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</si>
  <si>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</si>
  <si>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</si>
  <si>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</si>
  <si>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</si>
  <si>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</si>
  <si>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</si>
  <si>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</si>
  <si>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</si>
  <si>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</si>
  <si>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</si>
  <si>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</si>
  <si>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</si>
  <si>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</si>
  <si>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</si>
  <si>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</si>
  <si>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</si>
  <si>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</si>
  <si>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</si>
  <si>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</si>
  <si>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</si>
  <si>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</si>
  <si>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</si>
  <si>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</si>
  <si>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</si>
  <si>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</si>
  <si>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</si>
  <si>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</si>
  <si>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</si>
  <si>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</si>
  <si>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</si>
  <si>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</si>
  <si>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</si>
  <si>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</si>
  <si>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</si>
  <si>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</si>
  <si>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</si>
  <si>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</si>
  <si>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</si>
  <si>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</si>
  <si>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</si>
  <si>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</si>
  <si>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</si>
  <si>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</si>
  <si>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</si>
  <si>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</si>
  <si>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</si>
  <si>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</si>
  <si>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</si>
  <si>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</si>
  <si>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</si>
  <si>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</si>
  <si>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</si>
  <si>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</si>
  <si>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</si>
  <si>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</si>
  <si>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</si>
  <si>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</si>
  <si>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</si>
  <si>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</si>
  <si>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</si>
  <si>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</si>
  <si>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</si>
  <si>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</si>
  <si>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</si>
  <si>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</si>
  <si>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</si>
  <si>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</si>
  <si>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</si>
  <si>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</si>
  <si>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</si>
  <si>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</si>
  <si>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</si>
  <si>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</si>
  <si>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</si>
  <si>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</si>
  <si>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</si>
  <si>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</si>
  <si>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</si>
  <si>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</si>
  <si>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</si>
  <si>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</si>
  <si>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</si>
  <si>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</si>
  <si>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</si>
  <si>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</si>
  <si>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</si>
  <si>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</si>
  <si>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</si>
  <si>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</si>
  <si>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</si>
  <si>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</si>
  <si>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</si>
  <si>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</si>
  <si>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</si>
  <si>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</si>
  <si>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</si>
  <si>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</si>
  <si>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</si>
  <si>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</si>
  <si>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</si>
  <si>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</si>
  <si>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</si>
  <si>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</si>
  <si>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</si>
  <si>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</si>
  <si>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</si>
  <si>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</si>
  <si>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</si>
  <si>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</si>
  <si>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</si>
  <si>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</si>
  <si>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</si>
  <si>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</si>
  <si>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</si>
  <si>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</si>
  <si>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</si>
  <si>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</si>
  <si>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</si>
  <si>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</si>
  <si>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</si>
  <si>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</si>
  <si>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</si>
  <si>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</si>
  <si>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</si>
  <si>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</si>
  <si>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</si>
  <si>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</si>
  <si>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</si>
  <si>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</si>
  <si>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</si>
  <si>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</si>
  <si>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</si>
  <si>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</si>
  <si>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</si>
  <si>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</si>
  <si>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</si>
  <si>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</si>
  <si>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</si>
  <si>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</si>
  <si>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</si>
  <si>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</si>
  <si>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</si>
  <si>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</si>
  <si>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</si>
  <si>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</si>
  <si>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</si>
  <si>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</si>
  <si>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</si>
  <si>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</si>
  <si>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</si>
  <si>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</si>
  <si>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</si>
  <si>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</si>
  <si>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</si>
  <si>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</si>
  <si>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</si>
  <si>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</si>
  <si>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</si>
  <si>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</si>
  <si>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</si>
  <si>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</si>
  <si>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</si>
  <si>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</si>
  <si>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</si>
  <si>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</si>
  <si>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</si>
  <si>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</si>
  <si>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</si>
  <si>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</si>
  <si>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</si>
  <si>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</si>
  <si>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</si>
  <si>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</si>
  <si>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</si>
  <si>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</si>
  <si>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</si>
  <si>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</si>
  <si>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</si>
  <si>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</si>
  <si>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</si>
  <si>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</si>
  <si>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</si>
  <si>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</si>
  <si>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</si>
  <si>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</si>
  <si>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</si>
  <si>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</si>
  <si>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</si>
  <si>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</si>
  <si>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</si>
  <si>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</si>
  <si>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</si>
  <si>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</si>
  <si>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</si>
  <si>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</si>
  <si>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</si>
  <si>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</si>
  <si>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</si>
  <si>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</si>
  <si>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</si>
  <si>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</si>
  <si>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</si>
  <si>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</si>
  <si>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</si>
  <si>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</si>
  <si>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</si>
  <si>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</si>
  <si>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</si>
  <si>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</si>
  <si>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</si>
  <si>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</si>
  <si>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</si>
  <si>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</si>
  <si>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</si>
  <si>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</si>
  <si>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</si>
  <si>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</si>
  <si>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</si>
  <si>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</si>
  <si>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</si>
  <si>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</si>
  <si>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</si>
  <si>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</si>
  <si>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</si>
  <si>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</si>
  <si>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</si>
  <si>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</si>
  <si>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</si>
  <si>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</si>
  <si>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</si>
  <si>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</si>
  <si>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</si>
  <si>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</si>
  <si>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</si>
  <si>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</si>
  <si>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</si>
  <si>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</si>
  <si>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</si>
  <si>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</si>
  <si>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</si>
  <si>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</si>
  <si>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</si>
  <si>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</si>
  <si>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</si>
  <si>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</si>
  <si>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</si>
  <si>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</si>
  <si>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</si>
  <si>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</si>
  <si>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</si>
  <si>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</si>
  <si>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</si>
  <si>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</si>
  <si>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</si>
  <si>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</si>
  <si>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</si>
  <si>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</si>
  <si>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</si>
  <si>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</si>
  <si>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</si>
  <si>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</si>
  <si>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</si>
  <si>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</si>
  <si>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</si>
  <si>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</si>
  <si>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</si>
  <si>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</si>
  <si>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</si>
  <si>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</si>
  <si>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</si>
  <si>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</si>
  <si>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</si>
  <si>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</si>
  <si>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</si>
  <si>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</si>
  <si>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</si>
  <si>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</si>
  <si>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</si>
  <si>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</si>
  <si>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</si>
  <si>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</si>
  <si>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</si>
  <si>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</si>
  <si>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</si>
  <si>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</si>
  <si>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</si>
  <si>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</si>
  <si>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</si>
  <si>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</si>
  <si>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</si>
  <si>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</si>
  <si>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</si>
  <si>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</si>
  <si>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</si>
  <si>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</si>
  <si>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</si>
  <si>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</si>
  <si>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</si>
  <si>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</si>
  <si>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</si>
  <si>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</si>
  <si>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</si>
  <si>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</si>
  <si>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</si>
  <si>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</si>
  <si>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</si>
  <si>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</si>
  <si>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</si>
  <si>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</si>
  <si>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</si>
  <si>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</si>
  <si>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</si>
  <si>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</si>
  <si>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</si>
  <si>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</si>
  <si>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</si>
  <si>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</si>
  <si>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</si>
  <si>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</si>
  <si>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</si>
  <si>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</si>
  <si>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</si>
  <si>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</si>
  <si>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</si>
  <si>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</si>
  <si>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</si>
  <si>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</si>
  <si>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</si>
  <si>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</si>
  <si>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</si>
  <si>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</si>
  <si>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</si>
  <si>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</si>
  <si>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</si>
  <si>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</si>
  <si>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</si>
  <si>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</si>
  <si>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</si>
  <si>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</si>
  <si>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</si>
  <si>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</si>
  <si>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</si>
  <si>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</si>
  <si>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</si>
  <si>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</si>
  <si>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</si>
  <si>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</si>
  <si>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</si>
  <si>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</si>
  <si>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</si>
  <si>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</si>
  <si>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</si>
  <si>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</si>
  <si>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</si>
  <si>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</si>
  <si>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</si>
  <si>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</si>
  <si>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</si>
  <si>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</si>
  <si>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</si>
  <si>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</si>
  <si>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</si>
  <si>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</si>
  <si>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</si>
  <si>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</si>
  <si>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</si>
  <si>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</si>
  <si>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</si>
  <si>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</si>
  <si>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</si>
  <si>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</si>
  <si>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</si>
  <si>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</si>
  <si>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</si>
  <si>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</si>
  <si>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</si>
  <si>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</si>
  <si>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</si>
  <si>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</si>
  <si>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</si>
  <si>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</si>
  <si>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</si>
  <si>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</si>
  <si>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</si>
  <si>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</si>
  <si>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</si>
  <si>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</si>
  <si>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</si>
  <si>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</si>
  <si>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</si>
  <si>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</si>
  <si>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</si>
  <si>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</si>
  <si>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</si>
  <si>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</si>
  <si>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</si>
  <si>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</si>
  <si>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</si>
  <si>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</si>
  <si>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</si>
  <si>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</si>
  <si>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</si>
  <si>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</si>
  <si>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</si>
  <si>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</si>
  <si>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</si>
  <si>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</si>
  <si>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</si>
  <si>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</si>
  <si>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</si>
  <si>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</si>
  <si>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</si>
  <si>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</si>
  <si>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</si>
  <si>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</si>
  <si>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</si>
  <si>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</si>
  <si>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</si>
  <si>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</si>
  <si>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</si>
  <si>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</si>
  <si>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</si>
  <si>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</si>
  <si>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</si>
  <si>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</si>
  <si>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</si>
  <si>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</si>
  <si>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</si>
  <si>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</si>
  <si>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</si>
  <si>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</si>
  <si>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</si>
  <si>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</si>
  <si>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</si>
  <si>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</si>
  <si>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</si>
  <si>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</si>
  <si>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</si>
  <si>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</si>
  <si>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</si>
  <si>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</si>
  <si>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</si>
  <si>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</si>
  <si>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</si>
  <si>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</si>
  <si>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</si>
  <si>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</si>
  <si>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</si>
  <si>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</si>
  <si>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</si>
  <si>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</si>
  <si>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</si>
  <si>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</si>
  <si>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</si>
  <si>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</si>
  <si>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</si>
  <si>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</si>
  <si>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</si>
  <si>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</si>
  <si>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</si>
  <si>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</si>
  <si>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</si>
  <si>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</si>
  <si>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</si>
  <si>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</si>
  <si>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</si>
  <si>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</si>
  <si>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</si>
  <si>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</si>
  <si>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</si>
  <si>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</si>
  <si>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</si>
  <si>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</si>
  <si>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</si>
  <si>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</si>
  <si>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</si>
  <si>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</si>
  <si>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</si>
  <si>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</si>
  <si>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</si>
  <si>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</si>
  <si>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</si>
  <si>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</si>
  <si>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</si>
  <si>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</si>
  <si>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</si>
  <si>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</si>
  <si>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</si>
  <si>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</si>
  <si>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</si>
  <si>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</si>
  <si>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</si>
  <si>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</si>
  <si>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</si>
  <si>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</si>
  <si>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</si>
  <si>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</si>
  <si>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</si>
  <si>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</si>
  <si>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</si>
  <si>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</si>
  <si>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</si>
  <si>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</si>
  <si>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</si>
  <si>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</si>
  <si>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</si>
  <si>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</si>
  <si>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</si>
  <si>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</si>
  <si>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</si>
  <si>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</si>
  <si>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</si>
  <si>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</si>
  <si>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</si>
  <si>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</si>
  <si>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</si>
  <si>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</si>
  <si>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</si>
  <si>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</si>
  <si>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</si>
  <si>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</si>
  <si>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</si>
  <si>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</si>
  <si>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</si>
  <si>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</si>
  <si>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</si>
  <si>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</si>
  <si>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</si>
  <si>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</si>
  <si>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</si>
  <si>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</si>
  <si>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</si>
  <si>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</si>
  <si>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</si>
  <si>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</si>
  <si>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</si>
  <si>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</si>
  <si>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</si>
  <si>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</si>
  <si>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</si>
  <si>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</si>
  <si>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</si>
  <si>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</si>
  <si>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</si>
  <si>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</si>
  <si>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</si>
  <si>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</si>
  <si>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</si>
  <si>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</si>
  <si>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</si>
  <si>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</si>
  <si>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</si>
  <si>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</si>
  <si>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</si>
  <si>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</si>
  <si>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</si>
  <si>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</si>
  <si>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</si>
  <si>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</si>
  <si>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</si>
  <si>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</si>
  <si>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</si>
  <si>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</si>
  <si>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</si>
  <si>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</si>
  <si>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</si>
  <si>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</si>
  <si>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</si>
  <si>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</si>
  <si>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</si>
  <si>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</si>
  <si>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</si>
  <si>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</si>
  <si>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</si>
  <si>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</si>
  <si>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</si>
  <si>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</si>
  <si>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</si>
  <si>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</si>
  <si>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</si>
  <si>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</si>
  <si>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</si>
  <si>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</si>
  <si>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</si>
  <si>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</si>
  <si>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</si>
  <si>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</si>
  <si>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</si>
  <si>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</si>
  <si>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</si>
  <si>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</si>
  <si>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</si>
  <si>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</si>
  <si>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</si>
  <si>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</si>
  <si>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</si>
  <si>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</si>
  <si>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</si>
  <si>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</si>
  <si>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</si>
  <si>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</si>
  <si>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</si>
  <si>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</si>
  <si>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</si>
  <si>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</si>
  <si>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</si>
  <si>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</si>
  <si>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</si>
  <si>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</si>
  <si>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</si>
  <si>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</si>
  <si>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</si>
  <si>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</si>
  <si>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</si>
  <si>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</si>
  <si>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</si>
  <si>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</si>
  <si>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</si>
  <si>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</si>
  <si>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</si>
  <si>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</si>
  <si>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</si>
  <si>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</si>
  <si>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</si>
  <si>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</si>
  <si>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</si>
  <si>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</si>
  <si>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</si>
  <si>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</si>
  <si>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</si>
  <si>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</si>
  <si>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</si>
  <si>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</si>
  <si>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</si>
  <si>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</si>
  <si>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</si>
  <si>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</si>
  <si>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</si>
  <si>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</si>
  <si>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</si>
  <si>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</si>
  <si>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</si>
  <si>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</si>
  <si>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</si>
  <si>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</si>
  <si>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</si>
  <si>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</si>
  <si>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</si>
  <si>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</si>
  <si>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</si>
  <si>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</si>
  <si>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</si>
  <si>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</si>
  <si>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</si>
  <si>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</si>
  <si>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</si>
  <si>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</si>
  <si>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</si>
  <si>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</si>
  <si>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</si>
  <si>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</si>
  <si>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</si>
  <si>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</si>
  <si>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</si>
  <si>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</si>
  <si>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</si>
  <si>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</si>
  <si>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</si>
  <si>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</si>
  <si>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</si>
  <si>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</si>
  <si>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</si>
  <si>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</si>
  <si>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</si>
  <si>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</si>
  <si>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</si>
  <si>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</si>
  <si>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</si>
  <si>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</si>
  <si>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</si>
  <si>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</si>
  <si>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</si>
  <si>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</si>
  <si>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</si>
  <si>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</si>
  <si>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</si>
  <si>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</si>
  <si>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</si>
  <si>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</si>
  <si>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</si>
  <si>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</si>
  <si>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</si>
  <si>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</si>
  <si>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</si>
  <si>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</si>
  <si>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</si>
  <si>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</si>
  <si>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</si>
  <si>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</si>
  <si>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</si>
  <si>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</si>
  <si>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</si>
  <si>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</si>
  <si>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</si>
  <si>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</si>
  <si>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</si>
  <si>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</si>
  <si>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</si>
  <si>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</si>
  <si>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</si>
  <si>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</si>
  <si>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</si>
  <si>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</si>
  <si>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</si>
  <si>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</si>
  <si>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</si>
  <si>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</si>
  <si>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</si>
  <si>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</si>
  <si>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</si>
  <si>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</si>
  <si>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</si>
  <si>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</si>
  <si>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</si>
  <si>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</si>
  <si>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</si>
  <si>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</si>
  <si>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</si>
  <si>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</si>
  <si>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</si>
  <si>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</si>
  <si>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</si>
  <si>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</si>
  <si>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</si>
  <si>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</si>
  <si>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</si>
  <si>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</si>
  <si>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</si>
  <si>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</si>
  <si>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</si>
  <si>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</si>
  <si>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</si>
  <si>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</si>
  <si>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</si>
  <si>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</si>
  <si>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</si>
  <si>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</si>
  <si>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</si>
  <si>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</si>
  <si>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</si>
  <si>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</si>
  <si>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</si>
  <si>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</si>
  <si>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</si>
  <si>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</si>
  <si>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</si>
  <si>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</si>
  <si>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</si>
  <si>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</si>
  <si>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</si>
  <si>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</si>
  <si>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</si>
  <si>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</si>
  <si>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</si>
  <si>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</si>
  <si>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</si>
  <si>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</si>
  <si>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</si>
  <si>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</si>
  <si>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</si>
  <si>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</si>
  <si>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</si>
  <si>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</si>
  <si>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</si>
  <si>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</si>
  <si>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</si>
  <si>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</si>
  <si>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</si>
  <si>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</si>
  <si>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</si>
  <si>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</si>
  <si>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</si>
  <si>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</si>
  <si>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</si>
  <si>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</si>
  <si>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</si>
  <si>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</si>
  <si>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</si>
  <si>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</si>
  <si>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</si>
  <si>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</si>
  <si>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</si>
  <si>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</si>
  <si>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</si>
  <si>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</si>
  <si>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</si>
  <si>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</si>
  <si>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</si>
  <si>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</si>
  <si>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</si>
  <si>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</si>
  <si>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</si>
  <si>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</si>
  <si>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</si>
  <si>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</si>
  <si>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</si>
  <si>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</si>
  <si>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</si>
  <si>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</si>
  <si>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</si>
  <si>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</si>
  <si>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</si>
  <si>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</si>
  <si>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</si>
  <si>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</si>
  <si>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</si>
  <si>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</si>
  <si>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</si>
  <si>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</si>
  <si>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</si>
  <si>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</si>
  <si>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</si>
  <si>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</si>
  <si>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</si>
  <si>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</si>
  <si>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</si>
  <si>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</si>
  <si>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</si>
  <si>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</si>
  <si>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</si>
  <si>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</si>
  <si>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</si>
  <si>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</si>
  <si>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</si>
  <si>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</si>
  <si>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</si>
  <si>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</si>
  <si>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</si>
  <si>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</si>
  <si>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</si>
  <si>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</si>
  <si>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</si>
  <si>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</si>
  <si>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</si>
  <si>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</si>
  <si>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</si>
  <si>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</si>
  <si>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</si>
  <si>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</si>
  <si>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</si>
  <si>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</si>
  <si>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</si>
  <si>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</si>
  <si>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</si>
  <si>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</si>
  <si>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</si>
  <si>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</si>
  <si>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</si>
  <si>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</si>
  <si>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</si>
  <si>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</si>
  <si>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</si>
  <si>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</si>
  <si>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</si>
  <si>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</si>
  <si>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</si>
  <si>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</si>
  <si>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</si>
  <si>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</si>
  <si>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</si>
  <si>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</si>
  <si>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</si>
  <si>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</si>
  <si>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</si>
  <si>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</si>
  <si>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</si>
  <si>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</si>
  <si>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</si>
  <si>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</si>
  <si>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</si>
  <si>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</si>
  <si>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</si>
  <si>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</si>
  <si>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</si>
  <si>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</si>
  <si>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</si>
  <si>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</si>
  <si>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</si>
  <si>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</si>
  <si>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</si>
  <si>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</si>
  <si>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</si>
  <si>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</si>
  <si>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</si>
  <si>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</si>
  <si>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</si>
  <si>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</si>
  <si>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</si>
  <si>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</si>
  <si>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</si>
  <si>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</si>
  <si>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</si>
  <si>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</si>
  <si>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</si>
  <si>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</si>
  <si>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</si>
  <si>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</si>
  <si>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</si>
  <si>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</si>
  <si>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</si>
  <si>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</si>
  <si>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</si>
  <si>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</si>
  <si>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</si>
  <si>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</si>
  <si>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</si>
  <si>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</si>
  <si>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</si>
  <si>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</si>
  <si>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</si>
  <si>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</si>
  <si>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</si>
  <si>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</si>
  <si>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</si>
  <si>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</si>
  <si>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</si>
  <si>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</si>
  <si>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</si>
  <si>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</si>
  <si>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</si>
  <si>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</si>
  <si>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</si>
  <si>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</si>
  <si>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</si>
  <si>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</si>
  <si>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</si>
  <si>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</si>
  <si>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</si>
  <si>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</si>
  <si>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</si>
  <si>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</si>
  <si>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</si>
  <si>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</si>
  <si>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</si>
  <si>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</si>
  <si>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</si>
  <si>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</si>
  <si>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</si>
  <si>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</si>
  <si>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</si>
  <si>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</si>
  <si>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</si>
  <si>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</si>
  <si>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</si>
  <si>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</si>
  <si>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</si>
  <si>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</si>
  <si>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</si>
  <si>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</si>
  <si>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</si>
  <si>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</si>
  <si>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</si>
  <si>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</si>
  <si>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</si>
  <si>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</si>
  <si>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</si>
  <si>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</si>
  <si>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</si>
  <si>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</si>
  <si>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</si>
  <si>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</si>
  <si>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</si>
  <si>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</si>
  <si>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</si>
  <si>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</si>
  <si>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</si>
  <si>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</si>
  <si>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</si>
  <si>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</si>
  <si>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</si>
  <si>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</si>
  <si>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</si>
  <si>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</si>
  <si>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</si>
  <si>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</si>
  <si>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</si>
  <si>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</si>
  <si>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</si>
  <si>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</si>
  <si>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</si>
  <si>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</si>
  <si>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</si>
  <si>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</si>
  <si>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</si>
  <si>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</si>
  <si>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</si>
  <si>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</si>
  <si>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</si>
  <si>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</si>
  <si>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</si>
  <si>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</si>
  <si>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</si>
  <si>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</si>
  <si>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</si>
  <si>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</si>
  <si>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</si>
  <si>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</si>
  <si>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</si>
  <si>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</si>
  <si>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</si>
  <si>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</si>
  <si>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</si>
  <si>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</si>
  <si>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</si>
  <si>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</si>
  <si>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</si>
  <si>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</si>
  <si>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</si>
  <si>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</si>
  <si>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</si>
  <si>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</si>
  <si>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</si>
  <si>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</si>
  <si>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</si>
  <si>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</si>
  <si>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</si>
  <si>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</si>
  <si>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</si>
  <si>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</si>
  <si>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</si>
  <si>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</si>
  <si>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</si>
  <si>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</si>
  <si>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</si>
  <si>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</si>
  <si>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</si>
  <si>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</si>
  <si>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</si>
  <si>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</si>
  <si>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</si>
  <si>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</si>
  <si>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</si>
  <si>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</si>
  <si>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</si>
  <si>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</si>
  <si>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</si>
  <si>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</si>
  <si>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</si>
  <si>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</si>
  <si>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</si>
  <si>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</si>
  <si>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</si>
  <si>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</si>
  <si>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</si>
  <si>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</si>
  <si>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</si>
  <si>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</si>
  <si>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</si>
  <si>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</si>
  <si>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</si>
  <si>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</si>
  <si>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</si>
  <si>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</si>
  <si>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</si>
  <si>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</si>
  <si>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</si>
  <si>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</si>
  <si>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</si>
  <si>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</si>
  <si>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</si>
  <si>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</si>
  <si>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</si>
  <si>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</si>
  <si>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</si>
  <si>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</si>
  <si>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</si>
  <si>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</si>
  <si>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</si>
  <si>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</si>
  <si>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</si>
  <si>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</si>
  <si>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</si>
  <si>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</si>
  <si>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</si>
  <si>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</si>
  <si>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</si>
  <si>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</si>
  <si>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</si>
  <si>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</si>
  <si>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</si>
  <si>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</si>
  <si>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</si>
  <si>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</si>
  <si>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</si>
  <si>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</si>
  <si>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</si>
  <si>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</si>
  <si>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</si>
  <si>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</si>
  <si>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</si>
  <si>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</si>
  <si>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</si>
  <si>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</si>
  <si>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</si>
  <si>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</si>
  <si>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</si>
  <si>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</si>
  <si>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</si>
  <si>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</si>
  <si>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</si>
  <si>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</si>
  <si>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</si>
  <si>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</si>
  <si>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</si>
  <si>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</si>
  <si>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</si>
  <si>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</si>
  <si>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</si>
  <si>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</si>
  <si>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</si>
  <si>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</si>
  <si>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</si>
  <si>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</si>
  <si>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</si>
  <si>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</si>
  <si>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</si>
  <si>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</si>
  <si>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</si>
  <si>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</si>
  <si>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</si>
  <si>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</si>
  <si>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</si>
  <si>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</si>
  <si>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</si>
  <si>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</si>
  <si>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</si>
  <si>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</si>
  <si>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</si>
  <si>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</si>
  <si>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</si>
  <si>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</si>
  <si>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</si>
  <si>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</si>
  <si>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</si>
  <si>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</si>
  <si>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</si>
  <si>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</si>
  <si>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</si>
  <si>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</si>
  <si>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</si>
  <si>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</si>
  <si>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</si>
  <si>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</si>
  <si>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</si>
  <si>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</si>
  <si>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</si>
  <si>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</si>
  <si>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</si>
  <si>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</si>
  <si>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</si>
  <si>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</si>
  <si>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</si>
  <si>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</si>
  <si>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</si>
  <si>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</si>
  <si>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</si>
  <si>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</si>
  <si>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</si>
  <si>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</si>
  <si>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</si>
  <si>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</si>
  <si>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</si>
  <si>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</si>
  <si>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</si>
  <si>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</si>
  <si>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</si>
  <si>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</si>
  <si>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</si>
  <si>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</si>
  <si>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</si>
  <si>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</si>
  <si>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</si>
  <si>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</si>
  <si>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</si>
  <si>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</si>
  <si>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</si>
  <si>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</si>
  <si>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</si>
  <si>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</si>
  <si>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</si>
  <si>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</si>
  <si>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</si>
  <si>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</si>
  <si>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</si>
  <si>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</si>
  <si>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</si>
  <si>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</si>
  <si>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</si>
  <si>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</si>
  <si>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</si>
  <si>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</si>
  <si>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</si>
  <si>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</si>
  <si>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</si>
  <si>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</si>
  <si>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</si>
  <si>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</si>
  <si>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</si>
  <si>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</si>
  <si>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</si>
  <si>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</si>
  <si>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</si>
  <si>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</si>
  <si>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</si>
  <si>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</si>
  <si>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</si>
  <si>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</si>
  <si>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</si>
  <si>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</si>
  <si>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</si>
  <si>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</si>
  <si>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</si>
  <si>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</si>
  <si>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</si>
  <si>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</si>
  <si>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</si>
  <si>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</si>
  <si>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</si>
  <si>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</si>
  <si>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</si>
  <si>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</si>
  <si>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</si>
  <si>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</si>
  <si>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</si>
  <si>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</si>
  <si>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</si>
  <si>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</si>
  <si>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</si>
  <si>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</si>
  <si>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</si>
  <si>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</si>
  <si>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</si>
  <si>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</si>
  <si>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</si>
  <si>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</si>
  <si>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</si>
  <si>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</si>
  <si>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</si>
  <si>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</si>
  <si>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</si>
  <si>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</si>
  <si>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</si>
  <si>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</si>
  <si>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</si>
  <si>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</si>
  <si>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</si>
  <si>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</si>
  <si>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</si>
  <si>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</si>
  <si>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</si>
  <si>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</si>
  <si>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</si>
  <si>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</si>
  <si>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</si>
  <si>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</si>
  <si>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</si>
  <si>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</si>
  <si>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</si>
  <si>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</si>
  <si>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</si>
  <si>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</si>
  <si>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</si>
  <si>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</si>
  <si>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</si>
  <si>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</si>
  <si>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</si>
  <si>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</si>
  <si>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</si>
  <si>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</si>
  <si>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</si>
  <si>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</si>
  <si>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</si>
  <si>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</si>
  <si>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</si>
  <si>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</si>
  <si>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</si>
  <si>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</si>
  <si>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</si>
  <si>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</si>
  <si>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</si>
  <si>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</si>
  <si>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</si>
  <si>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</si>
  <si>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</si>
  <si>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</si>
  <si>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</si>
  <si>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</si>
  <si>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</si>
  <si>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</si>
  <si>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</si>
  <si>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</si>
  <si>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</si>
  <si>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</si>
  <si>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</si>
  <si>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</si>
  <si>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</si>
  <si>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</si>
  <si>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</si>
  <si>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</si>
  <si>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</si>
  <si>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</si>
  <si>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</si>
  <si>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</si>
  <si>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</si>
  <si>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</si>
  <si>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</si>
  <si>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</si>
  <si>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</si>
  <si>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</si>
  <si>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</si>
  <si>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</si>
  <si>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</si>
  <si>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</si>
  <si>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</si>
  <si>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</si>
  <si>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</si>
  <si>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</si>
  <si>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</si>
  <si>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</si>
  <si>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</si>
  <si>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</si>
  <si>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</si>
  <si>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</si>
  <si>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</si>
  <si>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</si>
  <si>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</si>
  <si>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</si>
  <si>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</si>
  <si>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</si>
  <si>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</si>
  <si>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</si>
  <si>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</si>
  <si>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</si>
  <si>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</si>
  <si>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</si>
  <si>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</si>
  <si>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</si>
  <si>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</si>
  <si>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</si>
  <si>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</si>
  <si>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</si>
  <si>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</si>
  <si>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</si>
  <si>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</si>
  <si>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</si>
  <si>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</si>
  <si>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</si>
  <si>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</si>
  <si>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</si>
  <si>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</si>
  <si>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</si>
  <si>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</si>
  <si>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</si>
  <si>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</si>
  <si>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</si>
  <si>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</si>
  <si>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</si>
  <si>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</si>
  <si>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</si>
  <si>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</si>
  <si>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</si>
  <si>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</si>
  <si>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</si>
  <si>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</si>
  <si>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</si>
  <si>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</si>
  <si>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</si>
  <si>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</si>
  <si>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</si>
  <si>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</si>
  <si>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</si>
  <si>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</si>
  <si>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</si>
  <si>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</si>
  <si>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</si>
  <si>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</si>
  <si>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</si>
  <si>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</si>
  <si>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</si>
  <si>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</si>
  <si>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</si>
  <si>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</si>
  <si>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</si>
  <si>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</si>
  <si>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</si>
  <si>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</si>
  <si>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</si>
  <si>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</si>
  <si>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</si>
  <si>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</si>
  <si>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</si>
  <si>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</si>
  <si>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</si>
  <si>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</si>
  <si>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</si>
  <si>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</si>
  <si>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</si>
  <si>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</si>
  <si>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</si>
  <si>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</si>
  <si>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</si>
  <si>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</si>
  <si>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</si>
  <si>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</si>
  <si>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</si>
  <si>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</si>
  <si>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</si>
  <si>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</si>
  <si>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</si>
  <si>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</si>
  <si>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</si>
  <si>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</si>
  <si>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</si>
  <si>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</si>
  <si>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</si>
  <si>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</si>
  <si>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</si>
  <si>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</si>
  <si>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</si>
  <si>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</si>
  <si>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</si>
  <si>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</si>
  <si>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</si>
  <si>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</si>
  <si>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</si>
  <si>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</si>
  <si>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</si>
  <si>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</si>
  <si>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</si>
  <si>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</si>
  <si>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</si>
  <si>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</si>
  <si>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</si>
  <si>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</si>
  <si>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</si>
  <si>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</si>
  <si>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</si>
  <si>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</si>
  <si>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</si>
  <si>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</si>
  <si>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</si>
  <si>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</si>
  <si>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</si>
  <si>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</si>
  <si>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</si>
  <si>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</si>
  <si>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</si>
  <si>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</si>
  <si>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</si>
  <si>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</si>
  <si>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</si>
  <si>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</si>
  <si>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</si>
  <si>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</si>
  <si>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</si>
  <si>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</si>
  <si>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</si>
  <si>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</si>
  <si>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</si>
  <si>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</si>
  <si>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</si>
  <si>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</si>
  <si>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</si>
  <si>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</si>
  <si>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</si>
  <si>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</si>
  <si>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</si>
  <si>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</si>
  <si>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</si>
  <si>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</si>
  <si>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</si>
  <si>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</si>
  <si>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</si>
  <si>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</si>
  <si>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</si>
  <si>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</si>
  <si>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</si>
  <si>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</si>
  <si>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</si>
  <si>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</si>
  <si>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</si>
  <si>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</si>
  <si>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</si>
  <si>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</si>
  <si>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</si>
  <si>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</si>
  <si>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</si>
  <si>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</si>
  <si>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</si>
  <si>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</si>
  <si>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</si>
  <si>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</si>
  <si>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</si>
  <si>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</si>
  <si>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</si>
  <si>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</si>
  <si>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</si>
  <si>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</si>
  <si>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</si>
  <si>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</si>
  <si>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</si>
  <si>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</si>
  <si>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</si>
  <si>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</si>
  <si>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</si>
  <si>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</si>
  <si>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</si>
  <si>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</si>
  <si>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</si>
  <si>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</si>
  <si>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</si>
  <si>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</si>
  <si>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</si>
  <si>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</si>
  <si>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</si>
  <si>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</si>
  <si>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</si>
  <si>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</si>
  <si>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</si>
  <si>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</si>
  <si>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</si>
  <si>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</si>
  <si>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</si>
  <si>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</si>
  <si>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</si>
  <si>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</si>
  <si>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</si>
  <si>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</si>
  <si>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</si>
  <si>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</si>
  <si>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</si>
  <si>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</si>
  <si>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</si>
  <si>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</si>
  <si>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</si>
  <si>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</si>
  <si>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</si>
  <si>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</si>
  <si>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</si>
  <si>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</si>
  <si>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</si>
  <si>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</si>
  <si>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</si>
  <si>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</si>
  <si>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</si>
  <si>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</si>
  <si>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</si>
  <si>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</si>
  <si>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</si>
  <si>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</si>
  <si>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</si>
  <si>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</si>
  <si>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</si>
  <si>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</si>
  <si>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</si>
  <si>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</si>
  <si>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</si>
  <si>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</si>
  <si>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</si>
  <si>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</si>
  <si>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</si>
  <si>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</si>
  <si>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</si>
  <si>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</si>
  <si>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</si>
  <si>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</si>
  <si>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</si>
  <si>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</si>
  <si>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</si>
  <si>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</si>
  <si>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</si>
  <si>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</si>
  <si>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</si>
  <si>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</si>
  <si>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</si>
  <si>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</si>
  <si>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</si>
  <si>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</si>
  <si>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</si>
  <si>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</si>
  <si>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</si>
  <si>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</si>
  <si>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</si>
  <si>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</si>
  <si>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</si>
  <si>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</si>
  <si>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</si>
  <si>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</si>
  <si>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</si>
  <si>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</si>
  <si>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</si>
  <si>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</si>
  <si>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</si>
  <si>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</si>
  <si>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</si>
  <si>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</si>
  <si>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</si>
  <si>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</si>
  <si>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</si>
  <si>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</si>
  <si>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</si>
  <si>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</si>
  <si>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</si>
  <si>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</si>
  <si>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</si>
  <si>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</si>
  <si>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</si>
  <si>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</si>
  <si>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</si>
  <si>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</si>
  <si>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</si>
  <si>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</si>
  <si>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</si>
  <si>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</si>
  <si>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</si>
  <si>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</si>
  <si>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</si>
  <si>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</si>
  <si>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</si>
  <si>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</si>
  <si>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</si>
  <si>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</si>
  <si>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</si>
  <si>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</si>
  <si>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</si>
  <si>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</si>
  <si>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</si>
  <si>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</si>
  <si>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</si>
  <si>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</si>
  <si>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</si>
  <si>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</si>
  <si>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</si>
  <si>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</si>
  <si>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</si>
  <si>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</si>
  <si>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</si>
  <si>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</si>
  <si>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</si>
  <si>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</si>
  <si>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</si>
  <si>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</si>
  <si>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</si>
  <si>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</si>
  <si>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</si>
  <si>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</si>
  <si>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</si>
  <si>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</si>
  <si>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</si>
  <si>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</si>
  <si>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</si>
  <si>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</si>
  <si>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</si>
  <si>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</si>
  <si>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</si>
  <si>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</si>
  <si>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</si>
  <si>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</si>
  <si>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</si>
  <si>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</si>
  <si>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</si>
  <si>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</si>
  <si>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</si>
  <si>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</si>
  <si>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</si>
  <si>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</si>
  <si>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</si>
  <si>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</si>
  <si>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</si>
  <si>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</si>
  <si>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</si>
  <si>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</si>
  <si>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</si>
  <si>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</si>
  <si>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</si>
  <si>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</si>
  <si>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</si>
  <si>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</si>
  <si>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</si>
  <si>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</si>
  <si>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</si>
  <si>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</si>
  <si>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</si>
  <si>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</si>
  <si>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</si>
  <si>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</si>
  <si>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</si>
  <si>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</si>
  <si>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</si>
  <si>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</si>
  <si>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</si>
  <si>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</si>
  <si>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</si>
  <si>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</si>
  <si>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</si>
  <si>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</si>
  <si>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</si>
  <si>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</si>
  <si>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</si>
  <si>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</si>
  <si>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</si>
  <si>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</si>
  <si>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</si>
  <si>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</si>
  <si>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</si>
  <si>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</si>
  <si>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</si>
  <si>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</si>
  <si>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</si>
  <si>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</si>
  <si>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</si>
  <si>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</si>
  <si>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</si>
  <si>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</si>
  <si>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</si>
  <si>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</si>
  <si>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</si>
  <si>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</si>
  <si>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</si>
  <si>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</si>
  <si>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</si>
  <si>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</si>
  <si>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</si>
  <si>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</si>
  <si>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</si>
  <si>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</si>
  <si>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</si>
  <si>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</si>
  <si>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</si>
  <si>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</si>
  <si>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</si>
  <si>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</si>
  <si>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</si>
  <si>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</si>
  <si>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</si>
  <si>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</si>
  <si>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</si>
  <si>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</si>
  <si>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</si>
  <si>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</si>
  <si>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</si>
  <si>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</si>
  <si>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</si>
  <si>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</si>
  <si>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</si>
  <si>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</si>
  <si>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</si>
  <si>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</si>
  <si>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</si>
  <si>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</si>
  <si>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</si>
  <si>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</si>
  <si>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</si>
  <si>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</si>
  <si>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</si>
  <si>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</si>
  <si>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</si>
  <si>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</si>
  <si>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</si>
  <si>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</si>
  <si>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</si>
  <si>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</si>
  <si>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</si>
  <si>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</si>
  <si>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</si>
  <si>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</si>
  <si>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</si>
  <si>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</si>
  <si>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</si>
  <si>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</si>
  <si>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</si>
  <si>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</si>
  <si>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</si>
  <si>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</si>
  <si>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</si>
  <si>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</si>
  <si>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</si>
  <si>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</si>
  <si>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</si>
  <si>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</si>
  <si>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</si>
  <si>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</si>
  <si>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</si>
  <si>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</si>
  <si>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</si>
  <si>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</si>
  <si>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</si>
  <si>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</si>
  <si>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</si>
  <si>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</si>
  <si>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</si>
  <si>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</si>
  <si>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</si>
  <si>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</si>
  <si>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</si>
  <si>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</si>
  <si>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</si>
  <si>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</si>
  <si>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</si>
  <si>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</si>
  <si>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</si>
  <si>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</si>
  <si>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</si>
  <si>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</si>
  <si>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</si>
  <si>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</si>
  <si>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</si>
  <si>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</si>
  <si>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</si>
  <si>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</si>
  <si>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</si>
  <si>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</si>
  <si>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</si>
  <si>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</si>
  <si>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</si>
  <si>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</si>
  <si>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</si>
  <si>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</si>
  <si>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</si>
  <si>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</si>
  <si>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</si>
  <si>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</si>
  <si>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</si>
  <si>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</si>
  <si>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</si>
  <si>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</si>
  <si>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</si>
  <si>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</si>
  <si>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</si>
  <si>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</si>
  <si>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</si>
  <si>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</si>
  <si>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</si>
  <si>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</si>
  <si>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</si>
  <si>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</si>
  <si>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</si>
  <si>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</si>
  <si>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</si>
  <si>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</si>
  <si>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</si>
  <si>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</si>
  <si>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</si>
  <si>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</si>
  <si>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</si>
  <si>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</si>
  <si>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</si>
  <si>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</si>
  <si>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</si>
  <si>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</si>
  <si>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</si>
  <si>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</si>
  <si>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</si>
  <si>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</si>
  <si>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</si>
  <si>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</si>
  <si>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</si>
  <si>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</si>
  <si>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</si>
  <si>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</si>
  <si>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</si>
  <si>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</si>
  <si>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</si>
  <si>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</si>
  <si>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</si>
  <si>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</si>
  <si>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</si>
  <si>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</si>
  <si>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</si>
  <si>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</si>
  <si>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</si>
  <si>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</si>
  <si>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</si>
  <si>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</si>
  <si>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</si>
  <si>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</si>
  <si>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</si>
  <si>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</si>
  <si>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</si>
  <si>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</si>
  <si>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</si>
  <si>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</si>
  <si>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</si>
  <si>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</si>
  <si>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</si>
  <si>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</si>
  <si>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</si>
  <si>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</si>
  <si>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</si>
  <si>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</si>
  <si>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</si>
  <si>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</si>
  <si>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</si>
  <si>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</si>
  <si>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</si>
  <si>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</si>
  <si>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</si>
  <si>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</si>
  <si>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</si>
  <si>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</si>
  <si>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</si>
  <si>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</si>
  <si>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</si>
  <si>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</si>
  <si>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</si>
  <si>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</si>
  <si>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</si>
  <si>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</si>
  <si>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</si>
  <si>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</si>
  <si>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</si>
  <si>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</si>
  <si>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</si>
  <si>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</si>
  <si>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</si>
  <si>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</si>
  <si>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</si>
  <si>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</si>
  <si>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</si>
  <si>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</si>
  <si>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</si>
  <si>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</si>
  <si>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</si>
  <si>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</si>
  <si>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</si>
  <si>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</si>
  <si>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</si>
  <si>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</si>
  <si>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</si>
  <si>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</si>
  <si>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</si>
  <si>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</si>
  <si>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</si>
  <si>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</si>
  <si>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</si>
  <si>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</si>
  <si>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</si>
  <si>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</si>
  <si>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</si>
  <si>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</si>
  <si>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</si>
  <si>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</si>
  <si>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</si>
  <si>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</si>
  <si>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</si>
  <si>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</si>
  <si>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</si>
  <si>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</si>
  <si>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</si>
  <si>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</si>
  <si>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</si>
  <si>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</si>
  <si>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</si>
  <si>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</si>
  <si>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</si>
  <si>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</si>
  <si>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</si>
  <si>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</si>
  <si>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</si>
  <si>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</si>
  <si>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</si>
  <si>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</si>
  <si>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</si>
  <si>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</si>
  <si>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</si>
  <si>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</si>
  <si>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</si>
  <si>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</si>
  <si>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</si>
  <si>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</si>
  <si>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</si>
  <si>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</si>
  <si>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</si>
  <si>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</si>
  <si>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</si>
  <si>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</si>
  <si>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</si>
  <si>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</si>
  <si>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</si>
  <si>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</si>
  <si>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</si>
  <si>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</si>
  <si>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</si>
  <si>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</si>
  <si>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</si>
  <si>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</si>
  <si>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</si>
  <si>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</si>
  <si>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</si>
  <si>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</si>
  <si>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</si>
  <si>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</si>
  <si>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</si>
  <si>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</si>
  <si>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</si>
  <si>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</si>
  <si>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</si>
  <si>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</si>
  <si>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</si>
  <si>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</si>
  <si>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</si>
  <si>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</si>
  <si>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</si>
  <si>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</si>
  <si>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</si>
  <si>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</si>
  <si>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</si>
  <si>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</si>
  <si>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</si>
  <si>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</si>
  <si>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</si>
  <si>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</si>
  <si>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</si>
  <si>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</si>
  <si>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</si>
  <si>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</si>
  <si>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</si>
  <si>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</si>
  <si>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</si>
  <si>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</si>
  <si>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</si>
  <si>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</si>
  <si>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</si>
  <si>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</si>
  <si>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</si>
  <si>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</si>
  <si>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</si>
  <si>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</si>
  <si>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</si>
  <si>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</si>
  <si>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</si>
  <si>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</si>
  <si>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</si>
  <si>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</si>
  <si>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</si>
  <si>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</si>
  <si>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</si>
  <si>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</si>
  <si>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</si>
  <si>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</si>
  <si>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</si>
  <si>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</si>
  <si>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</si>
  <si>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</si>
  <si>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</si>
  <si>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</si>
  <si>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</si>
  <si>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</si>
  <si>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</si>
  <si>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</si>
  <si>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</si>
  <si>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</si>
  <si>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</si>
  <si>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</si>
  <si>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</si>
  <si>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</si>
  <si>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</si>
  <si>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</si>
  <si>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</si>
  <si>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</si>
  <si>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</si>
  <si>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</si>
  <si>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</si>
  <si>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</si>
  <si>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</si>
  <si>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</si>
  <si>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</si>
  <si>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</si>
  <si>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</si>
  <si>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</si>
  <si>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</si>
  <si>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</si>
  <si>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</si>
  <si>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</si>
  <si>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</si>
  <si>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</si>
  <si>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</si>
  <si>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</si>
  <si>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</si>
  <si>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</si>
  <si>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</si>
  <si>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</si>
  <si>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</si>
  <si>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</si>
  <si>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</si>
  <si>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</si>
  <si>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</si>
  <si>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</si>
  <si>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</si>
  <si>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</si>
  <si>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</si>
  <si>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</si>
  <si>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</si>
  <si>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</si>
  <si>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</si>
  <si>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</si>
  <si>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</si>
  <si>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</si>
  <si>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</si>
  <si>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</si>
  <si>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</si>
  <si>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</si>
  <si>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</si>
  <si>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</si>
  <si>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</si>
  <si>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</si>
  <si>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</si>
  <si>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</si>
  <si>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</si>
  <si>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</si>
  <si>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</si>
  <si>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</si>
  <si>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</si>
  <si>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</si>
  <si>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</si>
  <si>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</si>
  <si>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</si>
  <si>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</si>
  <si>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</si>
  <si>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</si>
  <si>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</si>
  <si>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</si>
  <si>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</si>
  <si>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</si>
  <si>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</si>
  <si>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</si>
  <si>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</si>
  <si>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</si>
  <si>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</si>
  <si>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</si>
  <si>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</si>
  <si>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</si>
  <si>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</si>
  <si>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</si>
  <si>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</si>
  <si>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</si>
  <si>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</si>
  <si>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</si>
  <si>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</si>
  <si>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</si>
  <si>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</si>
  <si>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</si>
  <si>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</si>
  <si>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</si>
  <si>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</si>
  <si>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</si>
  <si>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</si>
  <si>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</si>
  <si>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</si>
  <si>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</si>
  <si>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</si>
  <si>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</si>
  <si>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</si>
  <si>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</si>
  <si>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</si>
  <si>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</si>
  <si>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</si>
  <si>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</si>
  <si>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</si>
  <si>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</si>
  <si>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</si>
  <si>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</si>
  <si>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</si>
  <si>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</si>
  <si>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</si>
  <si>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</si>
  <si>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</si>
  <si>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</si>
  <si>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</si>
  <si>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</si>
  <si>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</si>
  <si>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</si>
  <si>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</si>
  <si>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</si>
  <si>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</si>
  <si>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</si>
  <si>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</si>
  <si>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</si>
  <si>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</si>
  <si>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</si>
  <si>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</si>
  <si>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</si>
  <si>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</si>
  <si>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</si>
  <si>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</si>
  <si>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</si>
  <si>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</si>
  <si>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</si>
  <si>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</si>
  <si>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</si>
  <si>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</si>
  <si>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</si>
  <si>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</si>
  <si>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</si>
  <si>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</si>
  <si>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</si>
  <si>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</si>
  <si>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</si>
  <si>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</si>
  <si>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</si>
  <si>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</si>
  <si>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</si>
  <si>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</si>
  <si>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</si>
  <si>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</si>
  <si>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</si>
  <si>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</si>
  <si>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</si>
  <si>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</si>
  <si>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</si>
  <si>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</si>
  <si>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</si>
  <si>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</si>
  <si>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</si>
  <si>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</si>
  <si>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</si>
  <si>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</si>
  <si>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</si>
  <si>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</si>
  <si>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</si>
  <si>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</si>
  <si>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</si>
  <si>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</si>
  <si>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</si>
  <si>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</si>
  <si>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</si>
  <si>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</si>
  <si>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</si>
  <si>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</si>
  <si>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</si>
  <si>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</si>
  <si>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</si>
  <si>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</si>
  <si>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</si>
  <si>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</si>
  <si>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</si>
  <si>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</si>
  <si>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</si>
  <si>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</si>
  <si>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</si>
  <si>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</si>
  <si>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</si>
  <si>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</si>
  <si>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</si>
  <si>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</si>
  <si>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</si>
  <si>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</si>
  <si>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</si>
  <si>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</si>
  <si>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</si>
  <si>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</si>
  <si>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</si>
  <si>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</si>
  <si>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</si>
  <si>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</si>
  <si>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</si>
  <si>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</si>
  <si>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</si>
  <si>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</si>
  <si>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</si>
  <si>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</si>
  <si>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</si>
  <si>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</si>
  <si>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</si>
  <si>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</si>
  <si>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</si>
  <si>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</si>
  <si>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</si>
  <si>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</si>
  <si>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</si>
  <si>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</si>
  <si>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</si>
  <si>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</si>
  <si>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</si>
  <si>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</si>
  <si>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</si>
  <si>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</si>
  <si>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</si>
  <si>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</si>
  <si>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</si>
  <si>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</si>
  <si>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</si>
  <si>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</si>
  <si>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</si>
  <si>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</si>
  <si>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</si>
  <si>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</si>
  <si>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</si>
  <si>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</si>
  <si>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</si>
  <si>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</si>
  <si>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</si>
  <si>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</si>
  <si>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</si>
  <si>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</si>
  <si>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</si>
  <si>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</si>
  <si>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</si>
  <si>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</si>
  <si>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</si>
  <si>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</si>
  <si>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</si>
  <si>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</si>
  <si>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</si>
  <si>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</si>
  <si>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</si>
  <si>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</si>
  <si>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</si>
  <si>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</si>
  <si>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</si>
  <si>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</si>
  <si>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</si>
  <si>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</si>
  <si>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</si>
  <si>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</si>
  <si>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</si>
  <si>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</si>
  <si>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</si>
  <si>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</si>
  <si>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</si>
  <si>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</si>
  <si>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</si>
  <si>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</si>
  <si>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</si>
  <si>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</si>
  <si>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</si>
  <si>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</si>
  <si>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</si>
  <si>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</si>
  <si>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</si>
  <si>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</si>
  <si>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</si>
  <si>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</si>
  <si>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</si>
  <si>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</si>
  <si>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</si>
  <si>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</si>
  <si>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</si>
  <si>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</si>
  <si>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</si>
  <si>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</si>
  <si>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</si>
  <si>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</si>
  <si>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</si>
  <si>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</si>
  <si>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</si>
  <si>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</si>
  <si>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</si>
  <si>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</si>
  <si>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</si>
  <si>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</si>
  <si>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</si>
  <si>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</si>
  <si>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</si>
  <si>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</si>
  <si>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</si>
  <si>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</si>
  <si>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</si>
  <si>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</si>
  <si>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</si>
  <si>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</si>
  <si>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</si>
  <si>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</si>
  <si>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</si>
  <si>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</si>
  <si>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</si>
  <si>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</si>
  <si>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</si>
  <si>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</si>
  <si>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</si>
  <si>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</si>
  <si>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</si>
  <si>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</si>
  <si>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</si>
  <si>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</si>
  <si>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</si>
  <si>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</si>
  <si>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</si>
  <si>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</si>
  <si>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</si>
  <si>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</si>
  <si>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</si>
  <si>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</si>
  <si>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</si>
  <si>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</si>
  <si>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</si>
  <si>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</si>
  <si>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</si>
  <si>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</si>
  <si>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</si>
  <si>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</si>
  <si>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</si>
  <si>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</si>
  <si>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</si>
  <si>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</si>
  <si>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</si>
  <si>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</si>
  <si>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</si>
  <si>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</si>
  <si>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</si>
  <si>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</si>
  <si>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</si>
  <si>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</si>
  <si>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</si>
  <si>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</si>
  <si>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</si>
  <si>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</si>
  <si>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</si>
  <si>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</si>
  <si>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</si>
  <si>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</si>
  <si>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</si>
  <si>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</si>
  <si>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</si>
  <si>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</si>
  <si>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</si>
  <si>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</si>
  <si>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</si>
  <si>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</si>
  <si>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</si>
  <si>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</si>
  <si>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</si>
  <si>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</si>
  <si>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</si>
  <si>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</si>
  <si>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</si>
  <si>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</si>
  <si>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</si>
  <si>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</si>
  <si>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</si>
  <si>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</si>
  <si>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</si>
  <si>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</si>
  <si>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</si>
  <si>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</si>
  <si>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</si>
  <si>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</si>
  <si>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</si>
  <si>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</si>
  <si>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</si>
  <si>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</si>
  <si>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</si>
  <si>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</si>
  <si>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</si>
  <si>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</si>
  <si>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</si>
  <si>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</si>
  <si>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</si>
  <si>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</si>
  <si>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</si>
  <si>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</si>
  <si>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</si>
  <si>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</si>
  <si>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</si>
  <si>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</si>
  <si>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</si>
  <si>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</si>
  <si>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</si>
  <si>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</si>
  <si>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</si>
  <si>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</si>
  <si>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</si>
  <si>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</si>
  <si>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</si>
  <si>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</si>
  <si>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</si>
  <si>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</si>
  <si>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</si>
  <si>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</si>
  <si>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</si>
  <si>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</si>
  <si>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</si>
  <si>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</si>
  <si>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</si>
  <si>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</si>
  <si>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</si>
  <si>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</si>
  <si>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</si>
  <si>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</si>
  <si>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</si>
  <si>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</si>
  <si>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</si>
  <si>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</si>
  <si>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</si>
  <si>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</si>
  <si>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</si>
  <si>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</si>
  <si>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</si>
  <si>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</si>
  <si>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</si>
  <si>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</si>
  <si>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</si>
  <si>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</si>
  <si>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</si>
  <si>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</si>
  <si>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</si>
  <si>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</si>
  <si>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</si>
  <si>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</si>
  <si>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</si>
  <si>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</si>
  <si>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</si>
  <si>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</si>
  <si>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</si>
  <si>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</si>
  <si>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</si>
  <si>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</si>
  <si>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</si>
  <si>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</si>
  <si>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</si>
  <si>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</si>
  <si>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</si>
  <si>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</si>
  <si>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</si>
  <si>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</si>
  <si>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</si>
  <si>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</si>
  <si>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</si>
  <si>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</si>
  <si>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</si>
  <si>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</si>
  <si>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</si>
  <si>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</si>
  <si>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</si>
  <si>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</si>
  <si>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</si>
  <si>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</si>
  <si>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</si>
  <si>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</si>
  <si>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</si>
  <si>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</si>
  <si>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</si>
  <si>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</si>
  <si>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</si>
  <si>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</si>
  <si>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</si>
  <si>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</si>
  <si>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</si>
  <si>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</si>
  <si>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</si>
  <si>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</si>
  <si>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</si>
  <si>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</si>
  <si>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</si>
  <si>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</si>
  <si>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</si>
  <si>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</si>
  <si>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</si>
  <si>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</si>
  <si>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</si>
  <si>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</si>
  <si>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</si>
  <si>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</si>
  <si>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</si>
  <si>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</si>
  <si>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</si>
  <si>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</si>
  <si>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</si>
  <si>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</si>
  <si>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</si>
  <si>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</si>
  <si>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</si>
  <si>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</si>
  <si>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</si>
  <si>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</si>
  <si>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</si>
  <si>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</si>
  <si>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</si>
  <si>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</si>
  <si>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</si>
  <si>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</si>
  <si>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</si>
  <si>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</si>
  <si>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</si>
  <si>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</si>
  <si>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</si>
  <si>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</si>
  <si>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</si>
  <si>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</si>
  <si>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</si>
  <si>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</si>
  <si>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</si>
  <si>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</si>
  <si>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</si>
  <si>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</si>
  <si>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</si>
  <si>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</si>
  <si>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</si>
  <si>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</si>
  <si>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</si>
  <si>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</si>
  <si>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</si>
  <si>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</si>
  <si>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</si>
  <si>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</si>
  <si>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</si>
  <si>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</si>
  <si>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</si>
  <si>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</si>
  <si>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</si>
  <si>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</si>
  <si>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</si>
  <si>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</si>
  <si>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</si>
  <si>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</si>
  <si>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</si>
  <si>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</si>
  <si>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</si>
  <si>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</si>
  <si>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</si>
  <si>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</si>
  <si>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</si>
  <si>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</si>
  <si>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</si>
  <si>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</si>
  <si>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</si>
  <si>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</si>
  <si>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</si>
  <si>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</si>
  <si>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</si>
  <si>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</si>
  <si>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</si>
  <si>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</si>
  <si>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</si>
  <si>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</si>
  <si>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</si>
  <si>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</si>
  <si>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</si>
  <si>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</si>
  <si>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</si>
  <si>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</si>
  <si>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</si>
  <si>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</si>
  <si>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</si>
  <si>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</si>
  <si>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</si>
  <si>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</si>
  <si>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</si>
  <si>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</si>
  <si>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</si>
  <si>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</si>
  <si>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</si>
  <si>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</si>
  <si>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</si>
  <si>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</si>
  <si>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</si>
  <si>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</si>
  <si>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</si>
  <si>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</si>
  <si>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</si>
  <si>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</si>
  <si>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</si>
  <si>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</si>
  <si>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</si>
  <si>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</si>
  <si>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</si>
  <si>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</si>
  <si>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</si>
  <si>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</si>
  <si>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</si>
  <si>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</si>
  <si>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</si>
  <si>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</si>
  <si>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</si>
  <si>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</si>
  <si>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</si>
  <si>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</si>
  <si>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</si>
  <si>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</si>
  <si>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</si>
  <si>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</si>
  <si>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</si>
  <si>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</si>
  <si>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</si>
  <si>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</si>
  <si>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</si>
  <si>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</si>
  <si>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</si>
  <si>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</si>
  <si>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</si>
  <si>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</si>
  <si>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</si>
  <si>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</si>
  <si>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</si>
  <si>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</si>
  <si>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</si>
  <si>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</si>
  <si>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</si>
  <si>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</si>
  <si>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</si>
  <si>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</si>
  <si>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</si>
  <si>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</si>
  <si>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</si>
  <si>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</si>
  <si>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</si>
  <si>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</si>
  <si>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</si>
  <si>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</si>
  <si>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</si>
  <si>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</si>
  <si>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</si>
  <si>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</si>
  <si>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</si>
  <si>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</si>
  <si>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</si>
  <si>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</si>
  <si>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</si>
  <si>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</si>
  <si>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</si>
  <si>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</si>
  <si>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</si>
  <si>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</si>
  <si>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</si>
  <si>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</si>
  <si>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</si>
  <si>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</si>
  <si>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</si>
  <si>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</si>
  <si>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</si>
  <si>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</si>
  <si>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</si>
  <si>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</si>
  <si>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</si>
  <si>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</si>
  <si>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</si>
  <si>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</si>
  <si>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</si>
  <si>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</si>
  <si>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</si>
  <si>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</si>
  <si>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</si>
  <si>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</si>
  <si>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</si>
  <si>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</si>
  <si>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</si>
  <si>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</si>
  <si>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</si>
  <si>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</si>
  <si>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</si>
  <si>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</si>
  <si>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</si>
  <si>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</si>
  <si>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</si>
  <si>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</si>
  <si>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</si>
  <si>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</si>
  <si>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</si>
  <si>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</si>
  <si>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</si>
  <si>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</si>
  <si>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</si>
  <si>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</si>
  <si>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</si>
  <si>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</si>
  <si>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</si>
  <si>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</si>
  <si>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</si>
  <si>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</si>
  <si>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</si>
  <si>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</si>
  <si>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</si>
  <si>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</si>
  <si>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</si>
  <si>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</si>
  <si>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</si>
  <si>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</si>
  <si>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</si>
  <si>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</si>
  <si>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</si>
  <si>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</si>
  <si>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</si>
  <si>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</si>
  <si>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</si>
  <si>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</si>
  <si>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</si>
  <si>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</si>
  <si>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</si>
  <si>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</si>
  <si>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</si>
  <si>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</si>
  <si>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</si>
  <si>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</si>
  <si>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</si>
  <si>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</si>
  <si>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</si>
  <si>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</si>
  <si>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</si>
  <si>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</si>
  <si>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</si>
  <si>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</si>
  <si>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</si>
  <si>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</si>
  <si>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</si>
  <si>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</si>
  <si>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</si>
  <si>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</si>
  <si>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</si>
  <si>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</si>
  <si>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</si>
  <si>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</si>
  <si>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</si>
  <si>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</si>
  <si>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</si>
  <si>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</si>
  <si>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</si>
  <si>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</si>
  <si>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</si>
  <si>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</si>
  <si>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</si>
  <si>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</si>
  <si>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</si>
  <si>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</si>
  <si>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</si>
  <si>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</si>
  <si>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</si>
  <si>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</si>
  <si>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</si>
  <si>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</si>
  <si>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</si>
  <si>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</si>
  <si>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</si>
  <si>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</si>
  <si>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</si>
  <si>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</si>
  <si>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</si>
  <si>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</si>
  <si>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</si>
  <si>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</si>
  <si>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</si>
  <si>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</si>
  <si>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</si>
  <si>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</si>
  <si>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</si>
  <si>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</si>
  <si>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</si>
  <si>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</si>
  <si>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</si>
  <si>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</si>
  <si>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</si>
  <si>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</si>
  <si>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</si>
  <si>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</si>
  <si>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</si>
  <si>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</si>
  <si>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</si>
  <si>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</si>
  <si>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</si>
  <si>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</si>
  <si>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</si>
  <si>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</si>
  <si>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</si>
  <si>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</si>
  <si>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</si>
  <si>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</si>
  <si>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</si>
  <si>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</si>
  <si>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</si>
  <si>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</si>
  <si>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</si>
  <si>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</si>
  <si>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</si>
  <si>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</si>
  <si>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</si>
  <si>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</si>
  <si>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</si>
  <si>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</si>
  <si>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</si>
  <si>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</si>
  <si>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</si>
  <si>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</si>
  <si>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</si>
  <si>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</si>
  <si>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</si>
  <si>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</si>
  <si>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</si>
  <si>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</si>
  <si>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</si>
  <si>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</si>
  <si>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</si>
  <si>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</si>
  <si>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</si>
  <si>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</si>
  <si>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</si>
  <si>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</si>
  <si>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</si>
  <si>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</si>
  <si>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</si>
  <si>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</si>
  <si>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</si>
  <si>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</si>
  <si>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</si>
  <si>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</si>
  <si>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</si>
  <si>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</si>
  <si>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</si>
  <si>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</si>
  <si>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</si>
  <si>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</si>
  <si>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</si>
  <si>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</si>
  <si>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</si>
  <si>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</si>
  <si>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</si>
  <si>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</si>
  <si>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</si>
  <si>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</si>
  <si>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</si>
  <si>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</si>
  <si>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</si>
  <si>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</si>
  <si>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</si>
  <si>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</si>
  <si>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</si>
  <si>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</si>
  <si>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</si>
  <si>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</si>
  <si>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</si>
  <si>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</si>
  <si>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</si>
  <si>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</si>
  <si>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</si>
  <si>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</si>
  <si>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</si>
  <si>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</si>
  <si>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</si>
  <si>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</si>
  <si>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</si>
  <si>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</si>
  <si>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</si>
  <si>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</si>
  <si>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</si>
  <si>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</si>
  <si>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</si>
  <si>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</si>
  <si>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</si>
  <si>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</si>
  <si>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</si>
  <si>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</si>
  <si>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</si>
  <si>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</si>
  <si>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</si>
  <si>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</si>
  <si>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</si>
  <si>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</si>
  <si>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</si>
  <si>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</si>
  <si>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</si>
  <si>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</si>
  <si>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</si>
  <si>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</si>
  <si>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</si>
  <si>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</si>
  <si>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</si>
  <si>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</si>
  <si>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</si>
  <si>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</si>
  <si>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</si>
  <si>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</si>
  <si>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</si>
  <si>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</si>
  <si>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</si>
  <si>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</si>
  <si>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</si>
  <si>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</si>
  <si>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</si>
  <si>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</si>
  <si>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</si>
  <si>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</si>
  <si>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</si>
  <si>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</si>
  <si>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</si>
  <si>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</si>
  <si>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</si>
  <si>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</si>
  <si>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</si>
  <si>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</si>
  <si>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</si>
  <si>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</si>
  <si>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</si>
  <si>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</si>
  <si>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</si>
  <si>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</si>
  <si>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</si>
  <si>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</si>
  <si>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</si>
  <si>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</si>
  <si>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</si>
  <si>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</si>
  <si>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</si>
  <si>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</si>
  <si>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</si>
  <si>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</si>
  <si>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</si>
  <si>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</si>
  <si>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</si>
  <si>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</si>
  <si>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</si>
  <si>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</si>
  <si>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</si>
  <si>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</si>
  <si>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</si>
  <si>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</si>
  <si>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</si>
  <si>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</si>
  <si>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</si>
  <si>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</si>
  <si>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</si>
  <si>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</si>
  <si>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</si>
  <si>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</si>
  <si>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</si>
  <si>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</si>
  <si>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</si>
  <si>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</si>
  <si>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</si>
  <si>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</si>
  <si>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</si>
  <si>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</si>
  <si>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</si>
  <si>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</si>
  <si>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</si>
  <si>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</si>
  <si>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</si>
  <si>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</si>
  <si>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</si>
  <si>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</si>
  <si>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</si>
  <si>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</si>
  <si>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</si>
  <si>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</si>
  <si>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</si>
  <si>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</si>
  <si>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</si>
  <si>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</si>
  <si>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</si>
  <si>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</si>
  <si>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</si>
  <si>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</si>
  <si>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</si>
  <si>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</si>
  <si>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</si>
  <si>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</si>
  <si>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</si>
  <si>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</si>
  <si>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</si>
  <si>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</si>
  <si>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</si>
  <si>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</si>
  <si>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</si>
  <si>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</si>
  <si>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</si>
  <si>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</si>
  <si>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</si>
  <si>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</si>
  <si>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</si>
  <si>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</si>
  <si>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</si>
  <si>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</si>
  <si>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</si>
  <si>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</si>
  <si>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</si>
  <si>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</si>
  <si>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</si>
  <si>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</si>
  <si>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</si>
  <si>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</si>
  <si>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</si>
  <si>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</si>
  <si>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</si>
  <si>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</si>
  <si>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</si>
  <si>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</si>
  <si>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</si>
  <si>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</si>
  <si>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</si>
  <si>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</si>
  <si>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</si>
  <si>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</si>
  <si>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</si>
  <si>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</si>
  <si>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</si>
  <si>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</si>
  <si>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</si>
  <si>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</si>
  <si>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</si>
  <si>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</si>
  <si>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</si>
  <si>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</si>
  <si>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</si>
  <si>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</si>
  <si>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</si>
  <si>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</si>
  <si>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</si>
  <si>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</si>
  <si>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</si>
  <si>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</si>
  <si>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</si>
  <si>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</si>
  <si>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</si>
  <si>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</si>
  <si>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</si>
  <si>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</si>
  <si>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</si>
  <si>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</si>
  <si>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</si>
  <si>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</si>
  <si>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</si>
  <si>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</si>
  <si>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</si>
  <si>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</si>
  <si>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</si>
  <si>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</si>
  <si>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</si>
  <si>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</si>
  <si>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</si>
  <si>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</si>
  <si>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</si>
  <si>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</si>
  <si>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</si>
  <si>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</si>
  <si>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</si>
  <si>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</si>
  <si>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</si>
  <si>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</si>
  <si>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</si>
  <si>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</si>
  <si>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</si>
  <si>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</si>
  <si>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</si>
  <si>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</si>
  <si>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</si>
  <si>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</si>
  <si>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</si>
  <si>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</si>
  <si>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</si>
  <si>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</si>
  <si>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</si>
  <si>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</si>
  <si>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</si>
  <si>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</si>
  <si>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</si>
  <si>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</si>
  <si>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</si>
  <si>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</si>
  <si>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</si>
  <si>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</si>
  <si>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</si>
  <si>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</si>
  <si>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</si>
  <si>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</si>
  <si>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</si>
  <si>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</si>
  <si>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</si>
  <si>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</si>
  <si>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</si>
  <si>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</si>
  <si>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</si>
  <si>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</si>
  <si>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</si>
  <si>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</si>
  <si>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</si>
  <si>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</si>
  <si>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</si>
  <si>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</si>
  <si>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</si>
  <si>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</si>
  <si>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</si>
  <si>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</si>
  <si>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</si>
  <si>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</si>
  <si>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</si>
  <si>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</si>
  <si>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</si>
  <si>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</si>
  <si>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</si>
  <si>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</si>
  <si>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</si>
  <si>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</si>
  <si>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</si>
  <si>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</si>
  <si>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</si>
  <si>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</si>
  <si>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</si>
  <si>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</si>
  <si>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</si>
  <si>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</si>
  <si>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</si>
  <si>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</si>
  <si>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</si>
  <si>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</si>
  <si>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</si>
  <si>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</si>
  <si>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</si>
  <si>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</si>
  <si>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</si>
  <si>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</si>
  <si>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</si>
  <si>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</si>
  <si>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</si>
  <si>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</si>
  <si>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</si>
  <si>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</si>
  <si>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</si>
  <si>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</si>
  <si>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</si>
  <si>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</si>
  <si>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</si>
  <si>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</si>
  <si>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</si>
  <si>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</si>
  <si>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</si>
  <si>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</si>
  <si>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</si>
  <si>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</si>
  <si>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</si>
  <si>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</si>
  <si>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</si>
  <si>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</si>
  <si>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</si>
  <si>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</si>
  <si>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</si>
  <si>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</si>
  <si>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</si>
  <si>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</si>
  <si>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</si>
  <si>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</si>
  <si>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</si>
  <si>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</si>
  <si>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</si>
  <si>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</si>
  <si>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</si>
  <si>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</si>
  <si>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</si>
  <si>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</si>
  <si>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</si>
  <si>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</si>
  <si>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</si>
  <si>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</si>
  <si>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</si>
  <si>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</si>
  <si>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</si>
  <si>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</si>
  <si>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</si>
  <si>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</si>
  <si>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</si>
  <si>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</si>
  <si>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</si>
  <si>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</si>
  <si>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</si>
  <si>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</si>
  <si>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</si>
  <si>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</si>
  <si>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</si>
  <si>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</si>
  <si>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</si>
  <si>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</si>
  <si>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</si>
  <si>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</si>
  <si>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</si>
  <si>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</si>
  <si>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</si>
  <si>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</si>
  <si>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</si>
  <si>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</si>
  <si>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</si>
  <si>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</si>
  <si>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</si>
  <si>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</si>
  <si>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</si>
  <si>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</si>
  <si>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</si>
  <si>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</si>
  <si>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</si>
  <si>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</si>
  <si>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</si>
  <si>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</si>
  <si>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</si>
  <si>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</si>
  <si>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</si>
  <si>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</si>
  <si>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</si>
  <si>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</si>
  <si>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</si>
  <si>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</si>
  <si>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</si>
  <si>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</si>
  <si>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</si>
  <si>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</si>
  <si>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</si>
  <si>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</si>
  <si>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</si>
  <si>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</si>
  <si>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</si>
  <si>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</si>
  <si>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</si>
  <si>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</si>
  <si>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</si>
  <si>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</si>
  <si>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</si>
  <si>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</si>
  <si>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</si>
  <si>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</si>
  <si>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</si>
  <si>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</si>
  <si>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</si>
  <si>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</si>
  <si>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</si>
  <si>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</si>
  <si>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</si>
  <si>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</si>
  <si>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</si>
  <si>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</si>
  <si>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</si>
  <si>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</si>
  <si>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</si>
  <si>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</si>
  <si>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</si>
  <si>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</si>
  <si>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</si>
  <si>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</si>
  <si>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</si>
  <si>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</si>
  <si>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</si>
  <si>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</si>
  <si>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</si>
  <si>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</si>
  <si>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</si>
  <si>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</si>
  <si>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</si>
  <si>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</si>
  <si>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</si>
  <si>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</si>
  <si>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</si>
  <si>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</si>
  <si>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</si>
  <si>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</si>
  <si>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</si>
  <si>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</si>
  <si>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</si>
  <si>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</si>
  <si>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</si>
  <si>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</si>
  <si>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</si>
  <si>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</si>
  <si>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</si>
  <si>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</si>
  <si>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</si>
  <si>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</si>
  <si>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</si>
  <si>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</si>
  <si>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</si>
  <si>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</si>
  <si>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</si>
  <si>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</si>
  <si>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</si>
  <si>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</si>
  <si>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</si>
  <si>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</si>
  <si>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</si>
  <si>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</si>
  <si>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</si>
  <si>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</si>
  <si>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</si>
  <si>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</si>
  <si>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</si>
  <si>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</si>
  <si>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</si>
  <si>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</si>
  <si>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</si>
  <si>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</si>
  <si>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</si>
  <si>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</si>
  <si>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</si>
  <si>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</si>
  <si>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</si>
  <si>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</si>
  <si>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</si>
  <si>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</si>
  <si>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</si>
  <si>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</si>
  <si>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</si>
  <si>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</si>
  <si>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</si>
  <si>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</si>
  <si>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</si>
  <si>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</si>
  <si>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</si>
  <si>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</si>
  <si>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</si>
  <si>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</si>
  <si>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</si>
  <si>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</si>
  <si>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</si>
  <si>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</si>
  <si>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</si>
  <si>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</si>
  <si>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</si>
  <si>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</si>
  <si>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</si>
  <si>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</si>
  <si>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</si>
  <si>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</si>
  <si>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</si>
  <si>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</si>
  <si>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</si>
  <si>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</si>
  <si>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</si>
  <si>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</si>
  <si>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</si>
  <si>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</si>
  <si>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</si>
  <si>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</si>
  <si>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</si>
  <si>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</si>
  <si>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</si>
  <si>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</si>
  <si>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</si>
  <si>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</si>
  <si>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</si>
  <si>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</si>
  <si>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</si>
  <si>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</si>
  <si>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</si>
  <si>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</si>
  <si>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</si>
  <si>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</si>
  <si>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</si>
  <si>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</si>
  <si>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</si>
  <si>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</si>
  <si>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</si>
  <si>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</si>
  <si>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</si>
  <si>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</si>
  <si>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</si>
  <si>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</si>
  <si>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</si>
  <si>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</si>
  <si>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</si>
  <si>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</si>
  <si>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</si>
  <si>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</si>
  <si>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</si>
  <si>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</si>
  <si>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</si>
  <si>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</si>
  <si>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</si>
  <si>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</si>
  <si>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</si>
  <si>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</si>
  <si>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</si>
  <si>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</si>
  <si>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</si>
  <si>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</si>
  <si>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</si>
  <si>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</si>
  <si>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</si>
  <si>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</si>
  <si>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</si>
  <si>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</si>
  <si>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</si>
  <si>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</si>
  <si>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</si>
  <si>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</si>
  <si>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</si>
  <si>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</si>
  <si>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</si>
  <si>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</si>
  <si>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</si>
  <si>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</si>
  <si>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</si>
  <si>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</si>
  <si>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</si>
  <si>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</si>
  <si>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</si>
  <si>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</si>
  <si>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</si>
  <si>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</si>
  <si>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</si>
  <si>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</si>
  <si>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</si>
  <si>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</si>
  <si>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</si>
  <si>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</si>
  <si>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</si>
  <si>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</si>
  <si>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</si>
  <si>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</si>
  <si>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</si>
  <si>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</si>
  <si>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</si>
  <si>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</si>
  <si>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</si>
  <si>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</si>
  <si>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</si>
  <si>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</si>
  <si>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</si>
  <si>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</si>
  <si>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</si>
  <si>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</si>
  <si>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</si>
  <si>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</si>
  <si>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</si>
  <si>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</si>
  <si>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</si>
  <si>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</si>
  <si>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</si>
  <si>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</si>
  <si>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</si>
  <si>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</si>
  <si>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</si>
  <si>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</si>
  <si>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</si>
  <si>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</si>
  <si>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</si>
  <si>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</si>
  <si>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</si>
  <si>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</si>
  <si>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</si>
  <si>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</si>
  <si>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</si>
  <si>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</si>
  <si>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</si>
  <si>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</si>
  <si>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</si>
  <si>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</si>
  <si>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</si>
  <si>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</si>
  <si>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</si>
  <si>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</si>
  <si>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</si>
  <si>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</si>
  <si>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</si>
  <si>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</si>
  <si>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</si>
  <si>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</si>
  <si>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</si>
  <si>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</si>
  <si>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</si>
  <si>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</si>
  <si>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</si>
  <si>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</si>
  <si>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</si>
  <si>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</si>
  <si>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</si>
  <si>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</si>
  <si>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</si>
  <si>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</si>
  <si>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</si>
  <si>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</si>
  <si>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</si>
  <si>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</si>
  <si>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</si>
  <si>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</si>
  <si>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</si>
  <si>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</si>
  <si>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</si>
  <si>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</si>
  <si>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</si>
  <si>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</si>
  <si>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</si>
  <si>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</si>
  <si>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</si>
  <si>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</si>
  <si>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</si>
  <si>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</si>
  <si>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</si>
  <si>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</si>
  <si>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</si>
  <si>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</si>
  <si>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</si>
  <si>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</si>
  <si>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</si>
  <si>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</si>
  <si>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</si>
  <si>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</si>
  <si>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</si>
  <si>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</si>
  <si>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</si>
  <si>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</si>
  <si>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</si>
  <si>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</si>
  <si>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</si>
  <si>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</si>
  <si>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</si>
  <si>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</si>
  <si>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</si>
  <si>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</si>
  <si>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</si>
  <si>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</si>
  <si>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</si>
  <si>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</si>
  <si>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</si>
  <si>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</si>
  <si>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</si>
  <si>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</si>
  <si>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</si>
  <si>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</si>
  <si>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</si>
  <si>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</si>
  <si>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</si>
  <si>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</si>
  <si>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</si>
  <si>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</si>
  <si>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</si>
  <si>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</si>
  <si>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</si>
  <si>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</si>
  <si>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</si>
  <si>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</si>
  <si>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</si>
  <si>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</si>
  <si>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</si>
  <si>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</si>
  <si>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</si>
  <si>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</si>
  <si>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</si>
  <si>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</si>
  <si>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</si>
  <si>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</si>
  <si>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</si>
  <si>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</si>
  <si>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</si>
  <si>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</si>
  <si>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</si>
  <si>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</si>
  <si>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</si>
  <si>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</si>
  <si>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</si>
  <si>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</si>
  <si>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</si>
  <si>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</si>
  <si>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</si>
  <si>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</si>
  <si>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</si>
  <si>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</si>
  <si>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</si>
  <si>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</si>
  <si>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</si>
  <si>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</si>
  <si>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</si>
  <si>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</si>
  <si>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</si>
  <si>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</si>
  <si>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</si>
  <si>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</si>
  <si>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</si>
  <si>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</si>
  <si>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</si>
  <si>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</si>
  <si>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</si>
  <si>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</si>
  <si>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</si>
  <si>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</si>
  <si>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</si>
  <si>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</si>
  <si>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</si>
  <si>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</si>
  <si>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</si>
  <si>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</si>
  <si>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</si>
  <si>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</si>
  <si>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</si>
  <si>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</si>
  <si>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</si>
  <si>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</si>
  <si>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</si>
  <si>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</si>
  <si>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</si>
  <si>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</si>
  <si>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</si>
  <si>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</si>
  <si>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</si>
  <si>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</si>
  <si>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</si>
  <si>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</si>
  <si>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</si>
  <si>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</si>
  <si>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</si>
  <si>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</si>
  <si>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</si>
  <si>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</si>
  <si>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</si>
  <si>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</si>
  <si>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</si>
  <si>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</si>
  <si>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</si>
  <si>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</si>
  <si>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</si>
  <si>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</si>
  <si>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</si>
  <si>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</si>
  <si>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</si>
  <si>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</si>
  <si>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</si>
  <si>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</si>
  <si>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</si>
  <si>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</si>
  <si>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</si>
  <si>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</si>
  <si>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</si>
  <si>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</si>
  <si>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</si>
  <si>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</si>
  <si>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</si>
  <si>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</si>
  <si>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</si>
  <si>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</si>
  <si>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</si>
  <si>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</si>
  <si>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</si>
  <si>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</si>
  <si>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</si>
  <si>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</si>
  <si>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</si>
  <si>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</si>
  <si>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</si>
  <si>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</si>
  <si>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</si>
  <si>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</si>
  <si>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</si>
  <si>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</si>
  <si>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</si>
  <si>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</si>
  <si>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</si>
  <si>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</si>
  <si>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</si>
  <si>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</si>
  <si>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</si>
  <si>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</si>
  <si>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</si>
  <si>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</si>
  <si>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</si>
  <si>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</si>
  <si>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</si>
  <si>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</si>
  <si>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</si>
  <si>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</si>
  <si>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</si>
  <si>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</si>
  <si>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</si>
  <si>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</si>
  <si>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</si>
  <si>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</si>
  <si>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</si>
  <si>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</si>
  <si>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</si>
  <si>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</si>
  <si>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</si>
  <si>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</si>
  <si>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</si>
  <si>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</si>
  <si>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</si>
  <si>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</si>
  <si>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</si>
  <si>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</si>
  <si>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</si>
  <si>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</si>
  <si>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</si>
  <si>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</si>
  <si>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</si>
  <si>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</si>
  <si>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</si>
  <si>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</si>
  <si>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</si>
  <si>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</si>
  <si>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</si>
  <si>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</si>
  <si>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</si>
  <si>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</si>
  <si>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</si>
  <si>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</si>
  <si>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</si>
  <si>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</si>
  <si>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</si>
  <si>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</si>
  <si>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</si>
  <si>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</si>
  <si>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</si>
  <si>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</si>
  <si>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</si>
  <si>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</si>
  <si>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</si>
  <si>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</si>
  <si>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</si>
  <si>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</si>
  <si>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</si>
  <si>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</si>
  <si>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</si>
  <si>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</si>
  <si>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</si>
  <si>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</si>
  <si>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</si>
  <si>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</si>
  <si>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</si>
  <si>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</si>
  <si>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</si>
  <si>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</si>
  <si>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</si>
  <si>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</si>
  <si>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</si>
  <si>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</si>
  <si>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</si>
  <si>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</si>
  <si>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</si>
  <si>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</si>
  <si>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</si>
  <si>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</si>
  <si>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</si>
  <si>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</si>
  <si>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</si>
  <si>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</si>
  <si>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</si>
  <si>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</si>
  <si>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</si>
  <si>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</si>
  <si>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</si>
  <si>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</si>
  <si>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</si>
  <si>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</si>
  <si>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</si>
  <si>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</si>
  <si>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</si>
  <si>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</si>
  <si>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</si>
  <si>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</si>
  <si>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</si>
  <si>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</si>
  <si>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</si>
  <si>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</si>
  <si>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</si>
  <si>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</si>
  <si>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</si>
  <si>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</si>
  <si>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</si>
  <si>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</si>
  <si>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</si>
  <si>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</si>
  <si>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</si>
  <si>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</si>
  <si>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</si>
  <si>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</si>
  <si>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</si>
  <si>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</si>
  <si>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</si>
  <si>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</si>
  <si>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</si>
  <si>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</si>
  <si>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</si>
  <si>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</si>
  <si>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</si>
  <si>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</si>
  <si>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</si>
  <si>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</si>
  <si>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</si>
  <si>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</si>
  <si>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</si>
  <si>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</si>
  <si>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</si>
  <si>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</si>
  <si>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</si>
  <si>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</si>
  <si>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</si>
  <si>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</si>
  <si>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</si>
  <si>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</si>
  <si>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</si>
  <si>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</si>
  <si>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</si>
  <si>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</si>
  <si>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</si>
  <si>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</si>
  <si>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</si>
  <si>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</si>
  <si>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</si>
  <si>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</si>
  <si>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</si>
  <si>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</si>
  <si>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</si>
  <si>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</si>
  <si>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</si>
  <si>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</si>
  <si>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</si>
  <si>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</si>
  <si>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</si>
  <si>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</si>
  <si>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</si>
  <si>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</si>
  <si>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</si>
  <si>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</si>
  <si>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</si>
  <si>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</si>
  <si>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</si>
  <si>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</si>
  <si>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</si>
  <si>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</si>
  <si>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</si>
  <si>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</si>
  <si>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</si>
  <si>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</si>
  <si>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</si>
  <si>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</si>
  <si>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</si>
  <si>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</si>
  <si>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</si>
  <si>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</si>
  <si>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</si>
  <si>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</si>
  <si>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</si>
  <si>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</si>
  <si>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</si>
  <si>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</si>
  <si>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</si>
  <si>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</si>
  <si>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</si>
  <si>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</si>
  <si>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</si>
  <si>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</si>
  <si>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</si>
  <si>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</si>
  <si>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</si>
  <si>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</si>
  <si>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</si>
  <si>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</si>
  <si>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</si>
  <si>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</si>
  <si>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</si>
  <si>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</si>
  <si>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</si>
  <si>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</si>
  <si>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</si>
  <si>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</si>
  <si>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</si>
  <si>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</si>
  <si>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</si>
  <si>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</si>
  <si>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</si>
  <si>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</si>
  <si>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</si>
  <si>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</si>
  <si>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</si>
  <si>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</si>
  <si>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</si>
  <si>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</si>
  <si>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</si>
  <si>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</si>
  <si>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</si>
  <si>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</si>
  <si>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</si>
  <si>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</si>
  <si>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</si>
  <si>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</si>
  <si>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</si>
  <si>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</si>
  <si>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</si>
  <si>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</si>
  <si>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</si>
  <si>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</si>
  <si>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</si>
  <si>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</si>
  <si>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</si>
  <si>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</si>
  <si>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</si>
  <si>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</si>
  <si>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</si>
  <si>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</si>
  <si>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</si>
  <si>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</si>
  <si>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</si>
  <si>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</si>
  <si>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</si>
  <si>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</si>
  <si>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</si>
  <si>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</si>
  <si>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</si>
  <si>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</si>
  <si>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</si>
  <si>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</si>
  <si>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</si>
  <si>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</si>
  <si>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</si>
  <si>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</si>
  <si>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</si>
  <si>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</si>
  <si>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</si>
  <si>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</si>
  <si>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</si>
  <si>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</si>
  <si>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</si>
  <si>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</si>
  <si>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</si>
  <si>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</si>
  <si>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</si>
  <si>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</si>
  <si>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</si>
  <si>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</si>
  <si>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</si>
  <si>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</si>
  <si>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</si>
  <si>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</si>
  <si>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</si>
  <si>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</si>
  <si>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</si>
  <si>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</si>
  <si>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</si>
  <si>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</si>
  <si>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</si>
  <si>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</si>
  <si>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</si>
  <si>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</si>
  <si>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</si>
  <si>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</si>
  <si>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</si>
  <si>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</si>
  <si>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</si>
  <si>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</si>
  <si>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</si>
  <si>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</si>
  <si>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</si>
  <si>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</si>
  <si>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</si>
  <si>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</si>
  <si>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</si>
  <si>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</si>
  <si>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</si>
  <si>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</si>
  <si>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</si>
  <si>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</si>
  <si>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</si>
  <si>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</si>
  <si>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</si>
  <si>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</si>
  <si>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</si>
  <si>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</si>
  <si>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</si>
  <si>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</si>
  <si>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</si>
  <si>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</si>
  <si>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</si>
  <si>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</si>
  <si>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</si>
  <si>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</si>
  <si>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</si>
  <si>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</si>
  <si>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</si>
  <si>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</si>
  <si>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</si>
  <si>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</si>
  <si>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</si>
  <si>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</si>
  <si>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</si>
  <si>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</si>
  <si>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</si>
  <si>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</si>
  <si>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</si>
  <si>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</si>
  <si>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</si>
  <si>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</si>
  <si>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</si>
  <si>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</si>
  <si>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</si>
  <si>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</si>
  <si>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</si>
  <si>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</si>
  <si>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</si>
  <si>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</si>
  <si>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</si>
  <si>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</si>
  <si>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</si>
  <si>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</si>
  <si>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</si>
  <si>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</si>
  <si>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</si>
  <si>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</si>
  <si>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</si>
  <si>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</si>
  <si>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</si>
  <si>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</si>
  <si>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</si>
  <si>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</si>
  <si>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</si>
  <si>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</si>
  <si>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</si>
  <si>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</si>
  <si>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</si>
  <si>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</si>
  <si>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</si>
  <si>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</si>
  <si>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</si>
  <si>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</si>
  <si>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</si>
  <si>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</si>
  <si>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</si>
  <si>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</si>
  <si>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</si>
  <si>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</si>
  <si>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</si>
  <si>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</si>
  <si>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</si>
  <si>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</si>
  <si>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</si>
  <si>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</si>
  <si>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</si>
  <si>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</si>
  <si>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</si>
  <si>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</si>
  <si>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</si>
  <si>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</si>
  <si>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</si>
  <si>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</si>
  <si>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</si>
  <si>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</si>
  <si>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</si>
  <si>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</si>
  <si>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</si>
  <si>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</si>
  <si>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</si>
  <si>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</si>
  <si>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</si>
  <si>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</si>
  <si>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</si>
  <si>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</si>
  <si>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</si>
  <si>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</si>
  <si>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</si>
  <si>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</si>
  <si>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</si>
  <si>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</si>
  <si>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</si>
  <si>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</si>
  <si>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</si>
  <si>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</si>
  <si>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</si>
  <si>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</si>
  <si>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</si>
  <si>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</si>
  <si>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</si>
  <si>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</si>
  <si>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</si>
  <si>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</si>
  <si>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</si>
  <si>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</si>
  <si>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</si>
  <si>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</si>
  <si>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</si>
  <si>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</si>
  <si>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</si>
  <si>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</si>
  <si>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</si>
  <si>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</si>
  <si>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</si>
  <si>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</si>
  <si>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</si>
  <si>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</si>
  <si>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</si>
  <si>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</si>
  <si>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</si>
  <si>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</si>
  <si>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</si>
  <si>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</si>
  <si>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</si>
  <si>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</si>
  <si>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</si>
  <si>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</si>
  <si>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</si>
  <si>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</si>
  <si>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</si>
  <si>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</si>
  <si>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</si>
  <si>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</si>
  <si>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</si>
  <si>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</si>
  <si>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</si>
  <si>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</si>
  <si>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</si>
  <si>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</si>
  <si>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</si>
  <si>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</si>
  <si>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</si>
  <si>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</si>
  <si>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</si>
  <si>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</si>
  <si>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</si>
  <si>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</si>
  <si>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</si>
  <si>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</si>
  <si>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</si>
  <si>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</si>
  <si>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</si>
  <si>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</si>
  <si>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</si>
  <si>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</si>
  <si>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</si>
  <si>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</si>
  <si>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</si>
  <si>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</si>
  <si>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</si>
  <si>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</si>
  <si>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</si>
  <si>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</si>
  <si>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</si>
  <si>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</si>
  <si>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</si>
  <si>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</si>
  <si>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</si>
  <si>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</si>
  <si>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</si>
  <si>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</si>
  <si>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</si>
  <si>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</si>
  <si>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</si>
  <si>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</si>
  <si>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</si>
  <si>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</si>
  <si>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</si>
  <si>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</si>
  <si>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</si>
  <si>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</si>
  <si>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</si>
  <si>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</si>
  <si>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</si>
  <si>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</si>
  <si>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</si>
  <si>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</si>
  <si>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</si>
  <si>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</si>
  <si>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</si>
  <si>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</si>
  <si>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</si>
  <si>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</si>
  <si>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</si>
  <si>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</si>
  <si>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</si>
  <si>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</si>
  <si>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</si>
  <si>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</si>
  <si>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</si>
  <si>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</si>
  <si>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</si>
  <si>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</si>
  <si>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</si>
  <si>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</si>
  <si>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</si>
  <si>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</si>
  <si>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</si>
  <si>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</si>
  <si>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</si>
  <si>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</si>
  <si>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</si>
  <si>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</si>
  <si>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</si>
  <si>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</si>
  <si>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</si>
  <si>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</si>
  <si>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</si>
  <si>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</si>
  <si>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</si>
  <si>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</si>
  <si>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</si>
  <si>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</si>
  <si>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</si>
  <si>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</si>
  <si>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</si>
  <si>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</si>
  <si>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</si>
  <si>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</si>
  <si>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</si>
  <si>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</si>
  <si>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</si>
  <si>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</si>
  <si>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</si>
  <si>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</si>
  <si>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</si>
  <si>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</si>
  <si>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</si>
  <si>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</si>
  <si>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</si>
  <si>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</si>
  <si>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</si>
  <si>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</si>
  <si>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</si>
  <si>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</si>
  <si>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</si>
  <si>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</si>
  <si>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</si>
  <si>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</si>
  <si>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</si>
  <si>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</si>
  <si>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</si>
  <si>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</si>
  <si>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</si>
  <si>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</si>
  <si>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</si>
  <si>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</si>
  <si>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</si>
  <si>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</si>
  <si>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</si>
  <si>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</si>
  <si>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</si>
  <si>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</si>
  <si>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</si>
  <si>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</si>
  <si>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</si>
  <si>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</si>
  <si>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</si>
  <si>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</si>
  <si>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</si>
  <si>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</si>
  <si>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</si>
  <si>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</si>
  <si>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</si>
  <si>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</si>
  <si>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</si>
  <si>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</si>
  <si>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</si>
  <si>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</si>
  <si>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</si>
  <si>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</si>
  <si>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</si>
  <si>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</si>
  <si>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</si>
  <si>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</si>
  <si>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</si>
  <si>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</si>
  <si>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</si>
  <si>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</si>
  <si>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</si>
  <si>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</si>
  <si>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</si>
  <si>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</si>
  <si>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</si>
  <si>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</si>
  <si>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</si>
  <si>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</si>
  <si>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</si>
  <si>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</si>
  <si>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</si>
  <si>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</si>
  <si>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</si>
  <si>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</si>
  <si>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</si>
  <si>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</si>
  <si>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</si>
  <si>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</si>
  <si>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</si>
  <si>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</si>
  <si>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</si>
  <si>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</si>
  <si>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</si>
  <si>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</si>
  <si>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</si>
  <si>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</si>
  <si>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</si>
  <si>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</si>
  <si>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</si>
  <si>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</si>
  <si>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</si>
  <si>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</si>
  <si>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</si>
  <si>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</si>
  <si>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</si>
  <si>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</si>
  <si>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</si>
  <si>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</si>
  <si>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</si>
  <si>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</si>
  <si>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</si>
  <si>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</si>
  <si>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</si>
  <si>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</si>
  <si>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</si>
  <si>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</si>
  <si>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</si>
  <si>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</si>
  <si>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</si>
  <si>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</si>
  <si>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</si>
  <si>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</si>
  <si>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</si>
  <si>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</si>
  <si>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</si>
  <si>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</si>
  <si>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</si>
  <si>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</si>
  <si>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</si>
  <si>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</si>
  <si>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</si>
  <si>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</si>
  <si>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</si>
  <si>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</si>
  <si>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</si>
  <si>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</si>
  <si>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</si>
  <si>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</si>
  <si>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</si>
  <si>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</si>
  <si>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</si>
  <si>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</si>
  <si>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</si>
  <si>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</si>
  <si>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</si>
  <si>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</si>
  <si>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</si>
  <si>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</si>
  <si>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</si>
  <si>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</si>
  <si>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</si>
  <si>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</si>
  <si>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</si>
  <si>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</si>
  <si>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</si>
  <si>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</si>
  <si>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</si>
  <si>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</si>
  <si>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</si>
  <si>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</si>
  <si>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</si>
  <si>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</si>
  <si>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</si>
  <si>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</si>
  <si>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</si>
  <si>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</si>
  <si>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</si>
  <si>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</si>
  <si>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</si>
  <si>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</si>
  <si>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</si>
  <si>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</si>
  <si>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</si>
  <si>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</si>
  <si>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</si>
  <si>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</si>
  <si>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</si>
  <si>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</si>
  <si>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</si>
  <si>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</si>
  <si>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</si>
  <si>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</si>
  <si>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</si>
  <si>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</si>
  <si>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</si>
  <si>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</si>
  <si>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</si>
  <si>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</si>
  <si>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</si>
  <si>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</si>
  <si>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</si>
  <si>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</si>
  <si>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</si>
  <si>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</si>
  <si>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</si>
  <si>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</si>
  <si>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</si>
  <si>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</si>
  <si>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</si>
  <si>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</si>
  <si>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</si>
  <si>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</si>
  <si>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</si>
  <si>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</si>
  <si>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</si>
  <si>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</si>
  <si>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</si>
  <si>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</si>
  <si>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</si>
  <si>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</si>
  <si>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</si>
  <si>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</si>
  <si>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</si>
  <si>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</si>
  <si>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</si>
  <si>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</si>
  <si>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</si>
  <si>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</si>
  <si>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</si>
  <si>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</si>
  <si>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</si>
  <si>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</si>
  <si>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</si>
  <si>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</si>
  <si>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</si>
  <si>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</si>
  <si>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</si>
  <si>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</si>
  <si>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</si>
  <si>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</si>
  <si>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</si>
  <si>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</si>
  <si>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</si>
  <si>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</si>
  <si>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</si>
  <si>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</si>
  <si>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</si>
  <si>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</si>
  <si>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</si>
  <si>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</si>
  <si>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</si>
  <si>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</si>
  <si>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</si>
  <si>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</si>
  <si>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</si>
  <si>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</si>
  <si>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</si>
  <si>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</si>
  <si>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</si>
  <si>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</si>
  <si>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</si>
  <si>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</si>
  <si>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</si>
  <si>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</si>
  <si>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</si>
  <si>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</si>
  <si>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</si>
  <si>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</si>
  <si>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</si>
  <si>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</si>
  <si>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</si>
  <si>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</si>
  <si>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</si>
  <si>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</si>
  <si>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</si>
  <si>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</si>
  <si>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</si>
  <si>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</si>
  <si>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</si>
  <si>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</si>
  <si>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</si>
  <si>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</si>
  <si>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</si>
  <si>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</si>
  <si>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</si>
  <si>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</si>
  <si>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</si>
  <si>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</si>
  <si>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</si>
  <si>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</si>
  <si>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</si>
  <si>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</si>
  <si>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</si>
  <si>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</si>
  <si>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</si>
  <si>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</si>
  <si>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</si>
  <si>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</si>
  <si>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</si>
  <si>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</si>
  <si>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</si>
  <si>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</si>
  <si>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</si>
  <si>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</si>
  <si>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</si>
  <si>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</si>
  <si>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</si>
  <si>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</si>
  <si>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</si>
  <si>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</si>
  <si>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</si>
  <si>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</si>
  <si>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</si>
  <si>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</si>
  <si>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</si>
  <si>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</si>
  <si>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</si>
  <si>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</si>
  <si>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</si>
  <si>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</si>
  <si>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</si>
  <si>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</si>
  <si>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</si>
  <si>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</si>
  <si>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</si>
  <si>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</si>
  <si>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</si>
  <si>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</si>
  <si>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</si>
  <si>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</si>
  <si>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</si>
  <si>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</si>
  <si>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</si>
  <si>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</si>
  <si>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</si>
  <si>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</si>
  <si>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</si>
  <si>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</si>
  <si>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</si>
  <si>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</si>
  <si>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</si>
  <si>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</si>
  <si>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</si>
  <si>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</si>
  <si>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</si>
  <si>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</si>
  <si>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</si>
  <si>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</si>
  <si>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</si>
  <si>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</si>
  <si>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</si>
  <si>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</si>
  <si>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</si>
  <si>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</si>
  <si>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</si>
  <si>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</si>
  <si>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</si>
  <si>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</si>
  <si>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</si>
  <si>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</si>
  <si>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</si>
  <si>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</si>
  <si>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</si>
  <si>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</si>
  <si>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</si>
  <si>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</si>
  <si>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</si>
  <si>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</si>
  <si>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</si>
  <si>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</si>
  <si>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</si>
  <si>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</si>
  <si>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</si>
  <si>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</si>
  <si>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</si>
  <si>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</si>
  <si>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</si>
  <si>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</si>
  <si>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</si>
  <si>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</si>
  <si>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</si>
  <si>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</si>
  <si>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</si>
  <si>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</si>
  <si>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</si>
  <si>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</si>
  <si>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</si>
  <si>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</si>
  <si>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</si>
  <si>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</si>
  <si>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</si>
  <si>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</si>
  <si>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</si>
  <si>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</si>
  <si>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</si>
  <si>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</si>
  <si>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</si>
  <si>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</si>
  <si>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</si>
  <si>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</si>
  <si>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</si>
  <si>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</si>
  <si>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</si>
  <si>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</si>
  <si>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</si>
  <si>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</si>
  <si>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</si>
  <si>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</si>
  <si>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</si>
  <si>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</si>
  <si>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</si>
  <si>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</si>
  <si>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</si>
  <si>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</si>
  <si>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</si>
  <si>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</si>
  <si>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</si>
  <si>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</si>
  <si>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</si>
  <si>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</si>
  <si>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</si>
  <si>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</si>
  <si>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</si>
  <si>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</si>
  <si>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</si>
  <si>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</si>
  <si>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</si>
  <si>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</si>
  <si>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</si>
  <si>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</si>
  <si>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</si>
  <si>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</si>
  <si>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</si>
  <si>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</si>
  <si>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</si>
  <si>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</si>
  <si>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</si>
  <si>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</si>
  <si>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</si>
  <si>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</si>
  <si>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</si>
  <si>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</si>
  <si>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</si>
  <si>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</si>
  <si>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</si>
  <si>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</si>
  <si>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</si>
  <si>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</si>
  <si>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</si>
  <si>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</si>
  <si>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</si>
  <si>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</si>
  <si>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</si>
  <si>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</si>
  <si>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</si>
  <si>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</si>
  <si>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</si>
  <si>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</si>
  <si>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</si>
  <si>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</si>
  <si>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</si>
  <si>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</si>
  <si>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</si>
  <si>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</si>
  <si>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</si>
  <si>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</si>
  <si>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</si>
  <si>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</si>
  <si>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</si>
  <si>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</si>
  <si>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</si>
  <si>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</si>
  <si>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</si>
  <si>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</si>
  <si>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</si>
  <si>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</si>
  <si>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</si>
  <si>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</si>
  <si>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</si>
  <si>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</si>
  <si>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</si>
  <si>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</si>
  <si>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</si>
  <si>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</si>
  <si>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</si>
  <si>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</si>
  <si>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</si>
  <si>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</si>
  <si>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</si>
  <si>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</si>
  <si>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</si>
  <si>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</si>
  <si>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</si>
  <si>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</si>
  <si>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</si>
  <si>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</si>
  <si>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</si>
  <si>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</si>
  <si>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</si>
  <si>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</si>
  <si>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</si>
  <si>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</si>
  <si>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</si>
  <si>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</si>
  <si>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</si>
  <si>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</si>
  <si>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</si>
  <si>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</si>
  <si>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</si>
  <si>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</si>
  <si>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</si>
  <si>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</si>
  <si>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</si>
  <si>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</si>
  <si>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</si>
  <si>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</si>
  <si>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</si>
  <si>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</si>
  <si>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</si>
  <si>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</si>
  <si>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</si>
  <si>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</si>
  <si>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</si>
  <si>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</si>
  <si>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</si>
  <si>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</si>
  <si>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</si>
  <si>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</si>
  <si>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</si>
  <si>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</si>
  <si>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</si>
  <si>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</si>
  <si>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</si>
  <si>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</si>
  <si>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</si>
  <si>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</si>
  <si>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</si>
  <si>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</si>
  <si>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</si>
  <si>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</si>
  <si>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</si>
  <si>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</si>
  <si>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</si>
  <si>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</si>
  <si>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</si>
  <si>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</si>
  <si>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</si>
  <si>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</si>
  <si>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</si>
  <si>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</si>
  <si>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</si>
  <si>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</si>
  <si>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</si>
  <si>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</si>
  <si>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</si>
  <si>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</si>
  <si>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</si>
  <si>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</si>
  <si>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</si>
  <si>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</si>
  <si>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</si>
  <si>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</si>
  <si>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</si>
  <si>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</si>
  <si>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</si>
  <si>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</si>
  <si>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</si>
  <si>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</si>
  <si>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</si>
  <si>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</si>
  <si>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</si>
  <si>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</si>
  <si>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</si>
  <si>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</si>
  <si>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</si>
  <si>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</si>
  <si>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</si>
  <si>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</si>
  <si>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</si>
  <si>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</si>
  <si>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</si>
  <si>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</si>
  <si>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</si>
  <si>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</si>
  <si>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</si>
  <si>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</si>
  <si>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</si>
  <si>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</si>
  <si>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</si>
  <si>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</si>
  <si>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</si>
  <si>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</si>
  <si>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</si>
  <si>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</si>
  <si>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</si>
  <si>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</si>
  <si>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</si>
  <si>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</si>
  <si>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</si>
  <si>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</si>
  <si>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</si>
  <si>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</si>
  <si>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</si>
  <si>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</si>
  <si>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</si>
  <si>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</si>
  <si>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</si>
  <si>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</si>
  <si>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</si>
  <si>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</si>
  <si>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</si>
  <si>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</si>
  <si>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</si>
  <si>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</si>
  <si>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</si>
  <si>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</si>
  <si>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</si>
  <si>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</si>
  <si>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</si>
  <si>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</si>
  <si>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</si>
  <si>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</si>
  <si>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</si>
  <si>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</si>
  <si>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</si>
  <si>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</si>
  <si>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</si>
  <si>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</si>
  <si>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</si>
  <si>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</si>
  <si>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</si>
  <si>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</si>
  <si>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</si>
  <si>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</si>
  <si>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</si>
  <si>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</si>
  <si>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</si>
  <si>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</si>
  <si>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</si>
  <si>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</si>
  <si>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</si>
  <si>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</si>
  <si>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</si>
  <si>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</si>
  <si>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</si>
  <si>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</si>
  <si>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</si>
  <si>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</si>
  <si>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</si>
  <si>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</si>
  <si>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</si>
  <si>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</si>
  <si>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</si>
  <si>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</si>
  <si>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</si>
  <si>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</si>
  <si>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</si>
  <si>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</si>
  <si>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</si>
  <si>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</si>
  <si>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</si>
  <si>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</si>
  <si>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</si>
  <si>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</si>
  <si>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</si>
  <si>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</si>
  <si>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</si>
  <si>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</si>
  <si>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</si>
  <si>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</si>
  <si>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</si>
  <si>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</si>
  <si>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</si>
  <si>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</si>
  <si>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</si>
  <si>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</si>
  <si>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</si>
  <si>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</si>
  <si>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</si>
  <si>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</si>
  <si>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</si>
  <si>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</si>
  <si>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</si>
  <si>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</si>
  <si>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</si>
  <si>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</si>
  <si>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</si>
  <si>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</si>
  <si>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</si>
  <si>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</si>
  <si>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</si>
  <si>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</si>
  <si>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</si>
  <si>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</si>
  <si>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</si>
  <si>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</si>
  <si>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</si>
  <si>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</si>
  <si>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</si>
  <si>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</si>
  <si>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</si>
  <si>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</si>
  <si>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</si>
  <si>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</si>
  <si>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</si>
  <si>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</si>
  <si>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</si>
  <si>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</si>
  <si>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</si>
  <si>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</si>
  <si>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</si>
  <si>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</si>
  <si>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</si>
  <si>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</si>
  <si>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</si>
  <si>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</si>
  <si>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</si>
  <si>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</si>
  <si>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</si>
  <si>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</si>
  <si>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</si>
  <si>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</si>
  <si>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</si>
  <si>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</si>
  <si>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</si>
  <si>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</si>
  <si>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</si>
  <si>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</si>
  <si>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</si>
  <si>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</si>
  <si>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</si>
  <si>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</si>
  <si>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</si>
  <si>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</si>
  <si>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</si>
  <si>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</si>
  <si>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</si>
  <si>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</si>
  <si>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</si>
  <si>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</si>
  <si>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</si>
  <si>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</si>
  <si>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</si>
  <si>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</si>
  <si>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</si>
  <si>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</si>
  <si>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</si>
  <si>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</si>
  <si>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</si>
  <si>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</si>
  <si>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</si>
  <si>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</si>
  <si>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</si>
  <si>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</si>
  <si>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</si>
  <si>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</si>
  <si>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</si>
  <si>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</si>
  <si>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</si>
  <si>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</si>
  <si>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</si>
  <si>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</si>
  <si>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</si>
  <si>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</si>
  <si>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</si>
  <si>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</si>
  <si>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</si>
  <si>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</si>
  <si>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</si>
  <si>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</si>
  <si>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</si>
  <si>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</si>
  <si>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</si>
  <si>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</si>
  <si>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</si>
  <si>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</si>
  <si>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</si>
  <si>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</si>
  <si>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</si>
  <si>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</si>
  <si>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</si>
  <si>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</si>
  <si>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</si>
  <si>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</si>
  <si>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</si>
  <si>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</si>
  <si>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</si>
  <si>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</si>
  <si>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</si>
  <si>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</si>
  <si>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</si>
  <si>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</si>
  <si>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</si>
  <si>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</si>
  <si>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</si>
  <si>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</si>
  <si>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</si>
  <si>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</si>
  <si>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</si>
  <si>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</si>
  <si>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</si>
  <si>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</si>
  <si>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</si>
  <si>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</si>
  <si>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</si>
  <si>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</si>
  <si>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</si>
  <si>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</si>
  <si>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</si>
  <si>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</si>
  <si>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</si>
  <si>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</si>
  <si>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</si>
  <si>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</si>
  <si>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</si>
  <si>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</si>
  <si>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</si>
  <si>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</si>
  <si>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</si>
  <si>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</si>
  <si>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</si>
  <si>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</si>
  <si>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</si>
  <si>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</si>
  <si>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</si>
  <si>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</si>
  <si>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</si>
  <si>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</si>
  <si>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</si>
  <si>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</si>
  <si>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</si>
  <si>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</si>
  <si>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</si>
  <si>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</si>
  <si>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</si>
  <si>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</si>
  <si>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</si>
  <si>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</si>
  <si>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</si>
  <si>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</si>
  <si>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</si>
  <si>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</si>
  <si>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</si>
  <si>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</si>
  <si>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</si>
  <si>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</si>
  <si>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</si>
  <si>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</si>
  <si>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</si>
  <si>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</si>
  <si>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</si>
  <si>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</si>
  <si>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</si>
  <si>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</si>
  <si>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</si>
  <si>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</si>
  <si>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</si>
  <si>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</si>
  <si>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</si>
  <si>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</si>
  <si>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</si>
  <si>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</si>
  <si>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</si>
  <si>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</si>
  <si>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</si>
  <si>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</si>
  <si>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</si>
  <si>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</si>
  <si>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</si>
  <si>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</si>
  <si>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</si>
  <si>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</si>
  <si>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</si>
  <si>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</si>
  <si>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</si>
  <si>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</si>
  <si>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</si>
  <si>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</si>
  <si>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</si>
  <si>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</si>
  <si>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</si>
  <si>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</si>
  <si>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</si>
  <si>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</si>
  <si>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</si>
  <si>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</si>
  <si>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</si>
  <si>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</si>
  <si>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</si>
  <si>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</si>
  <si>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</si>
  <si>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</si>
  <si>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</si>
  <si>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</si>
  <si>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</si>
  <si>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</si>
  <si>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</si>
  <si>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</si>
  <si>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</si>
  <si>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</si>
  <si>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</si>
  <si>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</si>
  <si>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</si>
  <si>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</si>
  <si>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</si>
  <si>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</si>
  <si>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</si>
  <si>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</si>
  <si>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</si>
  <si>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</si>
  <si>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</si>
  <si>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</si>
  <si>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</si>
  <si>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</si>
  <si>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</si>
  <si>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</si>
  <si>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</si>
  <si>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</si>
  <si>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</si>
  <si>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</si>
  <si>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</si>
  <si>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</si>
  <si>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</si>
  <si>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</si>
  <si>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</si>
  <si>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</si>
  <si>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</si>
  <si>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</si>
  <si>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</si>
  <si>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</si>
  <si>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</si>
  <si>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</si>
  <si>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</si>
  <si>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</si>
  <si>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</si>
  <si>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</si>
  <si>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</si>
  <si>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</si>
  <si>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</si>
  <si>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</si>
  <si>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</si>
  <si>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</si>
  <si>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</si>
  <si>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</si>
  <si>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</si>
  <si>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</si>
  <si>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</si>
  <si>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</si>
  <si>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</si>
  <si>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</si>
  <si>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</si>
  <si>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</si>
  <si>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</si>
  <si>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</si>
  <si>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</si>
  <si>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</si>
  <si>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</si>
  <si>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</si>
  <si>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</si>
  <si>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</si>
  <si>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</si>
  <si>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</si>
  <si>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</si>
  <si>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</si>
  <si>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</si>
  <si>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</si>
  <si>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</si>
  <si>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</si>
  <si>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</si>
  <si>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</si>
  <si>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</si>
  <si>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</si>
  <si>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</si>
  <si>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</si>
  <si>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</si>
  <si>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</si>
  <si>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</si>
  <si>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</si>
  <si>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</si>
  <si>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</si>
  <si>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</si>
  <si>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</si>
  <si>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</si>
  <si>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</si>
  <si>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</si>
  <si>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</si>
  <si>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</si>
  <si>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</si>
  <si>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</si>
  <si>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</si>
  <si>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</si>
  <si>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</si>
  <si>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</si>
  <si>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</si>
  <si>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</si>
  <si>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</si>
  <si>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</si>
  <si>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</si>
  <si>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</si>
  <si>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</si>
  <si>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</si>
  <si>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</si>
  <si>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</si>
  <si>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</si>
  <si>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</si>
  <si>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</si>
  <si>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</si>
  <si>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</si>
  <si>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</si>
  <si>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</si>
  <si>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</si>
  <si>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</si>
  <si>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</si>
  <si>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</si>
  <si>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</si>
  <si>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</si>
  <si>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</si>
  <si>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</si>
  <si>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</si>
  <si>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</si>
  <si>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</si>
  <si>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</si>
  <si>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</si>
  <si>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</si>
  <si>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</si>
  <si>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</si>
  <si>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</si>
  <si>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</si>
  <si>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</si>
  <si>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</si>
  <si>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</si>
  <si>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</si>
  <si>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</si>
  <si>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</si>
  <si>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</si>
  <si>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</si>
  <si>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</si>
  <si>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</si>
  <si>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</si>
  <si>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</si>
  <si>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</si>
  <si>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</si>
  <si>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</si>
  <si>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</si>
  <si>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</si>
  <si>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</si>
  <si>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</si>
  <si>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</si>
  <si>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</si>
  <si>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</si>
  <si>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</si>
  <si>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</si>
  <si>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</si>
  <si>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</si>
  <si>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</si>
  <si>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</si>
  <si>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</si>
  <si>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</si>
  <si>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</si>
  <si>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</si>
  <si>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</si>
  <si>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</si>
  <si>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</si>
  <si>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</si>
  <si>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</si>
  <si>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</si>
  <si>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</si>
  <si>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</si>
  <si>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</si>
  <si>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</si>
  <si>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</si>
  <si>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</si>
  <si>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</si>
  <si>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</si>
  <si>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</si>
  <si>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</si>
  <si>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</si>
  <si>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</si>
  <si>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</si>
  <si>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</si>
  <si>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</si>
  <si>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</si>
  <si>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</si>
  <si>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</si>
  <si>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</si>
  <si>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</si>
  <si>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</si>
  <si>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</si>
  <si>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</si>
  <si>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</si>
  <si>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</si>
  <si>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</si>
  <si>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</si>
  <si>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</si>
  <si>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</si>
  <si>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</si>
  <si>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</si>
  <si>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</si>
  <si>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</si>
  <si>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</si>
  <si>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</si>
  <si>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</si>
  <si>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</si>
  <si>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</si>
  <si>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</si>
  <si>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</si>
  <si>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</si>
  <si>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</si>
  <si>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</si>
  <si>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</si>
  <si>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</si>
  <si>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</si>
  <si>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</si>
  <si>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</si>
  <si>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</si>
  <si>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</si>
  <si>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</si>
  <si>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</si>
  <si>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</si>
  <si>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</si>
  <si>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</si>
  <si>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</si>
  <si>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</si>
  <si>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</si>
  <si>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</si>
  <si>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</si>
  <si>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</si>
  <si>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</si>
  <si>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</si>
  <si>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</si>
  <si>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</si>
  <si>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</si>
  <si>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</si>
  <si>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</si>
  <si>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</si>
  <si>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</si>
  <si>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</si>
  <si>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</si>
  <si>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</si>
  <si>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</si>
  <si>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</si>
  <si>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</si>
  <si>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</si>
  <si>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</si>
  <si>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</si>
  <si>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</si>
  <si>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</si>
  <si>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</si>
  <si>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</si>
  <si>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</si>
  <si>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</si>
  <si>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</si>
  <si>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</si>
  <si>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</si>
  <si>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</si>
  <si>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</si>
  <si>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</si>
  <si>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</si>
  <si>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</si>
  <si>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</si>
  <si>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</si>
  <si>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</si>
  <si>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</si>
  <si>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</si>
  <si>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</si>
  <si>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</si>
  <si>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</si>
  <si>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</si>
  <si>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</si>
  <si>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</si>
  <si>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</si>
  <si>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</si>
  <si>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</si>
  <si>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</si>
  <si>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</si>
  <si>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</si>
  <si>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</si>
  <si>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</si>
  <si>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</si>
  <si>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</si>
  <si>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</si>
  <si>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</si>
  <si>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</si>
  <si>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</si>
  <si>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</si>
  <si>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</si>
  <si>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</si>
  <si>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</si>
  <si>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</si>
  <si>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</si>
  <si>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</si>
  <si>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</si>
  <si>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</si>
  <si>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</si>
  <si>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</si>
  <si>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</si>
  <si>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</si>
  <si>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</si>
  <si>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</si>
  <si>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</si>
  <si>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</si>
  <si>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</si>
  <si>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</si>
  <si>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</si>
  <si>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</si>
  <si>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</si>
  <si>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</si>
  <si>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</si>
  <si>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</si>
  <si>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</si>
  <si>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</si>
  <si>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</si>
  <si>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</si>
  <si>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</si>
  <si>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</si>
  <si>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</si>
  <si>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</si>
  <si>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</si>
  <si>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</si>
  <si>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</si>
  <si>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</si>
  <si>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</si>
  <si>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</si>
  <si>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</si>
  <si>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</si>
  <si>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</si>
  <si>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</si>
  <si>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</si>
  <si>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</si>
  <si>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</si>
  <si>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</si>
  <si>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</si>
  <si>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</si>
  <si>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</si>
  <si>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</si>
  <si>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</si>
  <si>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</si>
  <si>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</si>
  <si>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</si>
  <si>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</si>
  <si>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</si>
  <si>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</si>
  <si>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</si>
  <si>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</si>
  <si>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</si>
  <si>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</si>
  <si>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</si>
  <si>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</si>
  <si>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</si>
  <si>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</si>
  <si>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</si>
  <si>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</si>
  <si>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</si>
  <si>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</si>
  <si>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</si>
  <si>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</si>
  <si>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</si>
  <si>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</si>
  <si>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</si>
  <si>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</si>
  <si>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</si>
  <si>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</si>
  <si>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</si>
  <si>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</si>
  <si>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</si>
  <si>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</si>
  <si>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</si>
  <si>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</si>
  <si>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</si>
  <si>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</si>
  <si>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</si>
  <si>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</si>
  <si>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</si>
  <si>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</si>
  <si>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</si>
  <si>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</si>
  <si>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</si>
  <si>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</si>
  <si>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</si>
  <si>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</si>
  <si>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</si>
  <si>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</si>
  <si>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</si>
  <si>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</si>
  <si>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</si>
  <si>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</si>
  <si>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</si>
  <si>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</si>
  <si>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</si>
  <si>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</si>
  <si>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</si>
  <si>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</si>
  <si>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</si>
  <si>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</si>
  <si>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</si>
  <si>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</si>
  <si>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</si>
  <si>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</si>
  <si>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</si>
  <si>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</si>
  <si>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</si>
  <si>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</si>
  <si>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</si>
  <si>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</si>
  <si>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</si>
  <si>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</si>
  <si>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</si>
  <si>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</si>
  <si>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</si>
  <si>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</si>
  <si>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</si>
  <si>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</si>
  <si>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</si>
  <si>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</si>
  <si>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</si>
  <si>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</si>
  <si>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</si>
  <si>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</si>
  <si>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</si>
  <si>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</si>
  <si>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</si>
  <si>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</si>
  <si>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</si>
  <si>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</si>
  <si>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</si>
  <si>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</si>
  <si>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</si>
  <si>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</si>
  <si>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</si>
  <si>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</si>
  <si>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</si>
  <si>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</si>
  <si>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</si>
  <si>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</si>
  <si>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</si>
  <si>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</si>
  <si>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</si>
  <si>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</si>
  <si>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</si>
  <si>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</si>
  <si>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</si>
  <si>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</si>
  <si>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</si>
  <si>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</si>
  <si>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</si>
  <si>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</si>
  <si>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</si>
  <si>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</si>
  <si>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</si>
  <si>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</si>
  <si>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</si>
  <si>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</si>
  <si>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</si>
  <si>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</si>
  <si>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</si>
  <si>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</si>
  <si>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</si>
  <si>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</si>
  <si>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</si>
  <si>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</si>
  <si>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</si>
  <si>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</si>
  <si>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</si>
  <si>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</si>
  <si>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</si>
  <si>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</si>
  <si>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</si>
  <si>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</si>
  <si>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</si>
  <si>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</si>
  <si>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</si>
  <si>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</si>
  <si>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</si>
  <si>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</si>
  <si>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</si>
  <si>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</si>
  <si>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</si>
  <si>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</si>
  <si>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</si>
  <si>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</si>
  <si>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</si>
  <si>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</si>
  <si>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</si>
  <si>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</si>
  <si>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</si>
  <si>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</si>
  <si>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</si>
  <si>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</si>
  <si>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</si>
  <si>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</si>
  <si>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</si>
  <si>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</si>
  <si>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</si>
  <si>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</si>
  <si>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</si>
  <si>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</si>
  <si>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</si>
  <si>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</si>
  <si>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</si>
  <si>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</si>
  <si>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</si>
  <si>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</si>
  <si>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</si>
  <si>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</si>
  <si>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</si>
  <si>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</si>
  <si>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</si>
  <si>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</si>
  <si>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</si>
  <si>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</si>
  <si>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</si>
  <si>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</si>
  <si>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</si>
  <si>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</si>
  <si>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</si>
  <si>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</si>
  <si>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</si>
  <si>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</si>
  <si>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</si>
  <si>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</si>
  <si>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</si>
  <si>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</si>
  <si>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</si>
  <si>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</si>
  <si>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</si>
  <si>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</si>
  <si>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</si>
  <si>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</si>
  <si>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</si>
  <si>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</si>
  <si>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</si>
  <si>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</si>
  <si>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</si>
  <si>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</si>
  <si>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</si>
  <si>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</si>
  <si>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</si>
  <si>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</si>
  <si>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</si>
  <si>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</si>
  <si>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</si>
  <si>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</si>
  <si>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</si>
  <si>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</si>
  <si>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</si>
  <si>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</si>
  <si>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</si>
  <si>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</si>
  <si>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</si>
  <si>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</si>
  <si>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</si>
  <si>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</si>
  <si>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</si>
  <si>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</si>
  <si>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</si>
  <si>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</si>
  <si>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</si>
  <si>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</si>
  <si>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</si>
  <si>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</si>
  <si>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</si>
  <si>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</si>
  <si>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</si>
  <si>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</si>
  <si>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</si>
  <si>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</si>
  <si>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</si>
  <si>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</si>
  <si>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</si>
  <si>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</si>
  <si>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</si>
  <si>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</si>
  <si>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</si>
  <si>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</si>
  <si>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</si>
  <si>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</si>
  <si>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</si>
  <si>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</si>
  <si>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</si>
  <si>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</si>
  <si>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</si>
  <si>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</si>
  <si>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</si>
  <si>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</si>
  <si>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</si>
  <si>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</si>
  <si>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</si>
  <si>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</si>
  <si>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</si>
  <si>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</si>
  <si>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</si>
  <si>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</si>
  <si>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</si>
  <si>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</si>
  <si>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</si>
  <si>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</si>
  <si>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</si>
  <si>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</si>
  <si>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</si>
  <si>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</si>
  <si>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</si>
  <si>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</si>
  <si>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</si>
  <si>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</si>
  <si>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</si>
  <si>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</si>
  <si>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</si>
  <si>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</si>
  <si>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</si>
  <si>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</si>
  <si>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</si>
  <si>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</si>
  <si>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</si>
  <si>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</si>
  <si>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</si>
  <si>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</si>
  <si>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</si>
  <si>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</si>
  <si>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</si>
  <si>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</si>
  <si>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</si>
  <si>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</si>
  <si>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</si>
  <si>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</si>
  <si>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</si>
  <si>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</si>
  <si>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</si>
  <si>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</si>
  <si>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</si>
  <si>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</si>
  <si>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</si>
  <si>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</si>
  <si>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</si>
  <si>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</si>
  <si>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</si>
  <si>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</si>
  <si>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</si>
  <si>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</si>
  <si>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</si>
  <si>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</si>
  <si>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</si>
  <si>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</si>
  <si>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</si>
  <si>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</si>
  <si>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</si>
  <si>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</si>
  <si>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</si>
  <si>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</si>
  <si>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</si>
  <si>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</si>
  <si>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</si>
  <si>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</si>
  <si>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</si>
  <si>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</si>
  <si>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</si>
  <si>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</si>
  <si>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</si>
  <si>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</si>
  <si>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</si>
  <si>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</si>
  <si>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</si>
  <si>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</si>
  <si>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</si>
  <si>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</si>
  <si>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</si>
  <si>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</si>
  <si>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</si>
  <si>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</si>
  <si>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</si>
  <si>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</si>
  <si>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</si>
  <si>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</si>
  <si>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</si>
  <si>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</si>
  <si>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</si>
  <si>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</si>
  <si>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</si>
  <si>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</si>
  <si>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</si>
  <si>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</si>
  <si>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</si>
  <si>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</si>
  <si>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</si>
  <si>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</si>
  <si>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</si>
  <si>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</si>
  <si>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</si>
  <si>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</si>
  <si>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</si>
  <si>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</si>
  <si>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</si>
  <si>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</si>
  <si>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</si>
  <si>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</si>
  <si>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</si>
  <si>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</si>
  <si>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</si>
  <si>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</si>
  <si>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</si>
  <si>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</si>
  <si>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</si>
  <si>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</si>
  <si>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</si>
  <si>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</si>
  <si>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</si>
  <si>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</si>
  <si>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</si>
  <si>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</si>
  <si>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</si>
  <si>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</si>
  <si>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</si>
  <si>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</si>
  <si>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</si>
  <si>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</si>
  <si>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</si>
  <si>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</si>
  <si>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</si>
  <si>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</si>
  <si>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</si>
  <si>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</si>
  <si>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</si>
  <si>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</si>
  <si>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</si>
  <si>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</si>
  <si>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</si>
  <si>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</si>
  <si>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</si>
  <si>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</si>
  <si>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</si>
  <si>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</si>
  <si>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</si>
  <si>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</si>
  <si>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</si>
  <si>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</si>
  <si>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</si>
  <si>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</si>
  <si>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</si>
  <si>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</si>
  <si>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</si>
  <si>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</si>
  <si>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</si>
  <si>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</si>
  <si>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</si>
  <si>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</si>
  <si>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</si>
  <si>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</si>
  <si>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</si>
  <si>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</si>
  <si>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</si>
  <si>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</si>
  <si>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</si>
  <si>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</si>
  <si>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</si>
  <si>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</si>
  <si>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</si>
  <si>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</si>
  <si>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</si>
  <si>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</si>
  <si>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</si>
  <si>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</si>
  <si>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</si>
  <si>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</si>
  <si>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</si>
  <si>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</si>
  <si>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</si>
  <si>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</si>
  <si>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</si>
  <si>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</si>
  <si>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</si>
  <si>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</si>
  <si>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</si>
  <si>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</si>
  <si>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</si>
  <si>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</si>
  <si>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</si>
  <si>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</si>
  <si>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</si>
  <si>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</si>
  <si>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</si>
  <si>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</si>
  <si>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</si>
  <si>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</si>
  <si>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</si>
  <si>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</si>
  <si>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</si>
  <si>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</si>
  <si>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</si>
  <si>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</si>
  <si>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</si>
  <si>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</si>
  <si>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</si>
  <si>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</si>
  <si>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</si>
  <si>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</si>
  <si>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</si>
  <si>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</si>
  <si>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</si>
  <si>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</si>
  <si>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</si>
  <si>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</si>
  <si>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</si>
  <si>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</si>
  <si>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</si>
  <si>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</si>
  <si>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</si>
  <si>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</si>
  <si>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</si>
  <si>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</si>
  <si>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</si>
  <si>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</si>
  <si>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</si>
  <si>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</si>
  <si>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</si>
  <si>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</si>
  <si>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</si>
  <si>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</si>
  <si>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</si>
  <si>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</si>
  <si>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</si>
  <si>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</si>
  <si>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</si>
  <si>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</si>
  <si>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</si>
  <si>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</si>
  <si>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</si>
  <si>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</si>
  <si>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</si>
  <si>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</si>
  <si>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</si>
  <si>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</si>
  <si>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</si>
  <si>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</si>
  <si>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</si>
  <si>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</si>
  <si>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</si>
  <si>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</si>
  <si>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</si>
  <si>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</si>
  <si>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</si>
  <si>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</si>
  <si>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</si>
  <si>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</si>
  <si>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</si>
  <si>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</si>
  <si>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</si>
  <si>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</si>
  <si>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</si>
  <si>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</si>
  <si>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</si>
  <si>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</si>
  <si>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</si>
  <si>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</si>
  <si>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</si>
  <si>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</si>
  <si>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</si>
  <si>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</si>
  <si>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</si>
  <si>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</si>
  <si>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</si>
  <si>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</si>
  <si>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</si>
  <si>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</si>
  <si>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</si>
  <si>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</si>
  <si>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</si>
  <si>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</si>
  <si>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</si>
  <si>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</si>
  <si>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</si>
  <si>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</si>
  <si>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</si>
  <si>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</si>
  <si>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</si>
  <si>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</si>
  <si>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</si>
  <si>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</si>
  <si>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</si>
  <si>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</si>
  <si>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</si>
  <si>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</si>
  <si>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</si>
  <si>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</si>
  <si>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</si>
  <si>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</si>
  <si>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</si>
  <si>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</si>
  <si>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</si>
  <si>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</si>
  <si>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</si>
  <si>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</si>
  <si>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</si>
  <si>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</si>
  <si>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</si>
  <si>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</si>
  <si>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</si>
  <si>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</si>
  <si>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</si>
  <si>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</si>
  <si>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</si>
  <si>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</si>
  <si>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</si>
  <si>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</si>
  <si>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</si>
  <si>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</si>
  <si>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</si>
  <si>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</si>
  <si>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</si>
  <si>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</si>
  <si>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</si>
  <si>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</si>
  <si>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</si>
  <si>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</si>
  <si>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</si>
  <si>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</si>
  <si>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</si>
  <si>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</si>
  <si>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</si>
  <si>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</si>
  <si>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</si>
  <si>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</si>
  <si>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</si>
  <si>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</si>
  <si>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</si>
  <si>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</si>
  <si>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</si>
  <si>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</si>
  <si>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</si>
  <si>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</si>
  <si>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</si>
  <si>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</si>
  <si>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</si>
  <si>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</si>
  <si>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</si>
  <si>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</si>
  <si>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</si>
  <si>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</si>
  <si>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</si>
  <si>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</si>
  <si>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</si>
  <si>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</si>
  <si>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</si>
  <si>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</si>
  <si>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</si>
  <si>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</si>
  <si>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</si>
  <si>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</si>
  <si>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</si>
  <si>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</si>
  <si>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</si>
  <si>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</si>
  <si>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</si>
  <si>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</si>
  <si>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</si>
  <si>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</si>
  <si>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</si>
  <si>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</si>
  <si>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</si>
  <si>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</si>
  <si>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</si>
  <si>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</si>
  <si>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</si>
  <si>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</si>
  <si>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</si>
  <si>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</si>
  <si>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</si>
  <si>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</si>
  <si>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</si>
  <si>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</si>
  <si>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</si>
  <si>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</si>
  <si>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</si>
  <si>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</si>
  <si>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</si>
  <si>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</si>
  <si>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</si>
  <si>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</si>
  <si>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</si>
  <si>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</si>
  <si>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</si>
  <si>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</si>
  <si>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</si>
  <si>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</si>
  <si>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</si>
  <si>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</si>
  <si>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</si>
  <si>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</si>
  <si>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</si>
  <si>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</si>
  <si>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</si>
  <si>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</si>
  <si>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</si>
  <si>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</si>
  <si>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</si>
  <si>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</si>
  <si>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</si>
  <si>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</si>
  <si>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</si>
  <si>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</si>
  <si>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</si>
  <si>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</si>
  <si>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</si>
  <si>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</si>
  <si>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</si>
  <si>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</si>
  <si>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</si>
  <si>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</si>
  <si>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</si>
  <si>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</si>
  <si>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</si>
  <si>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</si>
  <si>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</si>
  <si>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</si>
  <si>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</si>
  <si>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</si>
  <si>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</si>
  <si>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</si>
  <si>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</si>
  <si>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</si>
  <si>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</si>
  <si>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</si>
  <si>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</si>
  <si>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</si>
  <si>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</si>
  <si>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</si>
  <si>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</si>
  <si>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</si>
  <si>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</si>
  <si>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</si>
  <si>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</si>
  <si>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</si>
  <si>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</si>
  <si>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</si>
  <si>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</si>
  <si>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</si>
  <si>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</si>
  <si>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</si>
  <si>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</si>
  <si>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</si>
  <si>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</si>
  <si>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</si>
  <si>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</si>
  <si>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</si>
  <si>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</si>
  <si>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</si>
  <si>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</si>
  <si>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</si>
  <si>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</si>
  <si>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</si>
  <si>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</si>
  <si>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</si>
  <si>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</si>
  <si>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</si>
  <si>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</si>
  <si>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</si>
  <si>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</si>
  <si>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</si>
  <si>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</si>
  <si>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</si>
  <si>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</si>
  <si>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</si>
  <si>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</si>
  <si>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</si>
  <si>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</si>
  <si>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</si>
  <si>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</si>
  <si>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</si>
  <si>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</si>
  <si>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</si>
  <si>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</si>
  <si>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</si>
  <si>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</si>
  <si>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</si>
  <si>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</si>
  <si>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</si>
  <si>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</si>
  <si>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</si>
  <si>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</si>
  <si>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</si>
  <si>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</si>
  <si>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</si>
  <si>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</si>
  <si>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</si>
  <si>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</si>
  <si>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</si>
  <si>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</si>
  <si>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</si>
  <si>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</si>
  <si>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</si>
  <si>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</si>
  <si>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</si>
  <si>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</si>
  <si>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</si>
  <si>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</si>
  <si>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</si>
  <si>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</si>
  <si>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</si>
  <si>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</si>
  <si>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</si>
  <si>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</si>
  <si>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</si>
  <si>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</si>
  <si>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</si>
  <si>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</si>
  <si>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</si>
  <si>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</si>
  <si>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</si>
  <si>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</si>
  <si>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</si>
  <si>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</si>
  <si>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</si>
  <si>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</si>
  <si>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</si>
  <si>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</si>
  <si>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</si>
  <si>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</si>
  <si>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</si>
  <si>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</si>
  <si>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</si>
  <si>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</si>
  <si>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</si>
  <si>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</si>
  <si>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</si>
  <si>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</si>
  <si>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</si>
  <si>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</si>
  <si>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</si>
  <si>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</si>
  <si>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</si>
  <si>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</si>
  <si>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</si>
  <si>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</si>
  <si>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</si>
  <si>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</si>
  <si>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</si>
  <si>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</si>
  <si>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</si>
  <si>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</si>
  <si>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</si>
  <si>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</si>
  <si>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</si>
  <si>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</si>
  <si>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</si>
  <si>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</si>
  <si>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</si>
  <si>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</si>
  <si>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</si>
  <si>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</si>
  <si>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</si>
  <si>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</si>
  <si>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</si>
  <si>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</si>
  <si>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</si>
  <si>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</si>
  <si>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</si>
  <si>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</si>
  <si>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</si>
  <si>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</si>
  <si>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</si>
  <si>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</si>
  <si>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</si>
  <si>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</si>
  <si>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</si>
  <si>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</si>
  <si>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</si>
  <si>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</si>
  <si>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</si>
  <si>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</si>
  <si>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</si>
  <si>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</si>
  <si>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</si>
  <si>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</si>
  <si>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</si>
  <si>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</si>
  <si>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</si>
  <si>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</si>
  <si>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</si>
  <si>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</si>
  <si>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</si>
  <si>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</si>
  <si>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</si>
  <si>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</si>
  <si>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</si>
  <si>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</si>
  <si>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</si>
  <si>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</si>
  <si>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</si>
  <si>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</si>
  <si>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</si>
  <si>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</si>
  <si>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</si>
  <si>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</si>
  <si>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</si>
  <si>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</si>
  <si>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</si>
  <si>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</si>
  <si>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</si>
  <si>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</si>
  <si>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</si>
  <si>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</si>
  <si>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</si>
  <si>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</si>
  <si>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</si>
  <si>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</si>
  <si>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</si>
  <si>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</si>
  <si>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</si>
  <si>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</si>
  <si>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</si>
  <si>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</si>
  <si>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</si>
  <si>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</si>
  <si>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</si>
  <si>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</si>
  <si>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</si>
  <si>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</si>
  <si>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</si>
  <si>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</si>
  <si>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</si>
  <si>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</si>
  <si>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</si>
  <si>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</si>
  <si>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</si>
  <si>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</si>
  <si>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</si>
  <si>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</si>
  <si>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</si>
  <si>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</si>
  <si>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</si>
  <si>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</si>
  <si>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</si>
  <si>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</si>
  <si>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</si>
  <si>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</si>
  <si>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</si>
  <si>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</si>
  <si>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</si>
  <si>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</si>
  <si>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</si>
  <si>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</si>
  <si>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</si>
  <si>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</si>
  <si>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</si>
  <si>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</si>
  <si>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</si>
  <si>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</si>
  <si>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</si>
  <si>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</si>
  <si>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</si>
  <si>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</si>
  <si>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</si>
  <si>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</si>
  <si>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</si>
  <si>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</si>
  <si>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</si>
  <si>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</si>
  <si>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</si>
  <si>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</si>
  <si>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</si>
  <si>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</si>
  <si>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</si>
  <si>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</si>
  <si>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</si>
  <si>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</si>
  <si>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</si>
  <si>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</si>
  <si>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</si>
  <si>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</si>
  <si>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</si>
  <si>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</si>
  <si>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</si>
  <si>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</si>
  <si>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</si>
  <si>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</si>
  <si>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</si>
  <si>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</si>
  <si>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</si>
  <si>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</si>
  <si>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</si>
  <si>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</si>
  <si>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</si>
  <si>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</si>
  <si>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</si>
  <si>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</si>
  <si>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</si>
  <si>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</si>
  <si>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</si>
  <si>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</si>
  <si>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</si>
  <si>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</si>
  <si>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</si>
  <si>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</si>
  <si>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</si>
  <si>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</si>
  <si>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</si>
  <si>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</si>
  <si>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</si>
  <si>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</si>
  <si>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</si>
  <si>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</si>
  <si>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</si>
  <si>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</si>
  <si>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</si>
  <si>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</si>
  <si>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</si>
  <si>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</si>
  <si>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</si>
  <si>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</si>
  <si>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</si>
  <si>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</si>
  <si>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</si>
  <si>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</si>
  <si>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</si>
  <si>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</si>
  <si>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</si>
  <si>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</si>
  <si>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</si>
  <si>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</si>
  <si>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</si>
  <si>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</si>
  <si>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</si>
  <si>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</si>
  <si>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</si>
  <si>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</si>
  <si>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</si>
  <si>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</si>
  <si>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</si>
  <si>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</si>
  <si>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</si>
  <si>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</si>
  <si>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</si>
  <si>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</si>
  <si>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</si>
  <si>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</si>
  <si>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</si>
  <si>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</si>
  <si>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</si>
  <si>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</si>
  <si>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</si>
  <si>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</si>
  <si>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</si>
  <si>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</si>
  <si>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</si>
  <si>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</si>
  <si>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</si>
  <si>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</si>
  <si>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</si>
  <si>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</si>
  <si>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</si>
  <si>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</si>
  <si>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</si>
  <si>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</si>
  <si>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</si>
  <si>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</si>
  <si>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</si>
  <si>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</si>
  <si>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</si>
  <si>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</si>
  <si>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</si>
  <si>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</si>
  <si>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</si>
  <si>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</si>
  <si>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</si>
  <si>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</si>
  <si>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</si>
  <si>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</si>
  <si>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</si>
  <si>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</si>
  <si>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</si>
  <si>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</si>
  <si>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</si>
  <si>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</si>
  <si>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</si>
  <si>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</si>
  <si>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</si>
  <si>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</si>
  <si>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</si>
  <si>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</si>
  <si>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</si>
  <si>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</si>
  <si>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</si>
  <si>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</si>
  <si>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</si>
  <si>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</si>
  <si>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</si>
  <si>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</si>
  <si>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</si>
  <si>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</si>
  <si>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</si>
  <si>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</si>
  <si>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</si>
  <si>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</si>
  <si>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</si>
  <si>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</si>
  <si>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</si>
  <si>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</si>
  <si>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</si>
  <si>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</si>
  <si>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</si>
  <si>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</si>
  <si>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</si>
  <si>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</si>
  <si>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</si>
  <si>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</si>
  <si>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</si>
  <si>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</si>
  <si>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</si>
  <si>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</si>
  <si>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</si>
  <si>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</si>
  <si>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</si>
  <si>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</si>
  <si>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</si>
  <si>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</si>
  <si>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</si>
  <si>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</si>
  <si>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</si>
  <si>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</si>
  <si>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</si>
  <si>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</si>
  <si>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</si>
  <si>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</si>
  <si>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</si>
  <si>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</si>
  <si>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</si>
  <si>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</si>
  <si>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</si>
  <si>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</si>
  <si>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</si>
  <si>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</si>
  <si>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</si>
  <si>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</si>
  <si>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</si>
  <si>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</si>
  <si>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</si>
  <si>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</si>
  <si>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</si>
  <si>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</si>
  <si>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</si>
  <si>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</si>
  <si>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</si>
  <si>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</si>
  <si>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</si>
  <si>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</si>
  <si>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</si>
  <si>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</si>
  <si>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</si>
  <si>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</si>
  <si>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</si>
  <si>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</si>
  <si>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</si>
  <si>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</si>
  <si>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</si>
  <si>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</si>
  <si>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</si>
  <si>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</si>
  <si>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</si>
  <si>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</si>
  <si>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</si>
  <si>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</si>
  <si>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</si>
  <si>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</si>
  <si>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</si>
  <si>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</si>
  <si>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</si>
  <si>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</si>
  <si>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</si>
  <si>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</si>
  <si>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</si>
  <si>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</si>
  <si>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</si>
  <si>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</si>
  <si>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</si>
  <si>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</si>
  <si>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</si>
  <si>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</si>
  <si>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</si>
  <si>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</si>
  <si>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</si>
  <si>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</si>
  <si>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</si>
  <si>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</si>
  <si>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</si>
  <si>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</si>
  <si>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</si>
  <si>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</si>
  <si>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</si>
  <si>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</si>
  <si>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</si>
  <si>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</si>
  <si>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</si>
  <si>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</si>
  <si>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</si>
  <si>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</si>
  <si>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</si>
  <si>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</si>
  <si>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</si>
  <si>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</si>
  <si>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</si>
  <si>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</si>
  <si>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</si>
  <si>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</si>
  <si>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</si>
  <si>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</si>
  <si>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</si>
  <si>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</si>
  <si>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</si>
  <si>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</si>
  <si>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</si>
  <si>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</si>
  <si>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</si>
  <si>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</si>
  <si>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</si>
  <si>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</si>
  <si>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</si>
  <si>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</si>
  <si>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</si>
  <si>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</si>
  <si>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</si>
  <si>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</si>
  <si>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</si>
  <si>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</si>
  <si>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</si>
  <si>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</si>
  <si>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</si>
  <si>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</si>
  <si>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</si>
  <si>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</si>
  <si>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</si>
  <si>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</si>
  <si>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</si>
  <si>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</si>
  <si>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</si>
  <si>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</si>
  <si>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</si>
  <si>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</si>
  <si>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</si>
  <si>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</si>
  <si>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</si>
  <si>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</si>
  <si>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</si>
  <si>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</si>
  <si>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</si>
  <si>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</si>
  <si>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</si>
  <si>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</si>
  <si>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</si>
  <si>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</si>
  <si>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</si>
  <si>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</si>
  <si>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</si>
  <si>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</si>
  <si>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</si>
  <si>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</si>
  <si>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</si>
  <si>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</si>
  <si>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</si>
  <si>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</si>
  <si>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</si>
  <si>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</si>
  <si>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</si>
  <si>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</si>
  <si>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</si>
  <si>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</si>
  <si>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</si>
  <si>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</si>
  <si>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</si>
  <si>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</si>
  <si>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</si>
  <si>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</si>
  <si>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</si>
  <si>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</si>
  <si>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</si>
  <si>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</si>
  <si>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</si>
  <si>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</si>
  <si>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</si>
  <si>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</si>
  <si>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</si>
  <si>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</si>
  <si>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</si>
  <si>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</si>
  <si>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</si>
  <si>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</si>
  <si>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</si>
  <si>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</si>
  <si>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</si>
  <si>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</si>
  <si>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</si>
  <si>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</si>
  <si>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</si>
  <si>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</si>
  <si>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</si>
  <si>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</si>
  <si>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</si>
  <si>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</si>
  <si>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</si>
  <si>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</si>
  <si>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</si>
  <si>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</si>
  <si>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</si>
  <si>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</si>
  <si>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</si>
  <si>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</si>
  <si>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</si>
  <si>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</si>
  <si>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</si>
  <si>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</si>
  <si>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</si>
  <si>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</si>
  <si>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</si>
  <si>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</si>
  <si>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</si>
  <si>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</si>
  <si>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</si>
  <si>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</si>
  <si>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</si>
  <si>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</si>
  <si>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</si>
  <si>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</si>
  <si>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</si>
  <si>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</si>
  <si>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</si>
  <si>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</si>
  <si>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</si>
  <si>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</si>
  <si>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</si>
  <si>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</si>
  <si>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</si>
  <si>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</si>
  <si>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</si>
  <si>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</si>
  <si>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</si>
  <si>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</si>
  <si>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</si>
  <si>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</si>
  <si>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</si>
  <si>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</si>
  <si>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</si>
  <si>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</si>
  <si>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</si>
  <si>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</si>
  <si>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</si>
  <si>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</si>
  <si>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</si>
  <si>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</si>
  <si>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</si>
  <si>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</si>
  <si>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</si>
  <si>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</si>
  <si>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</si>
  <si>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</si>
  <si>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</si>
  <si>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</si>
  <si>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</si>
  <si>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</si>
  <si>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</si>
  <si>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</si>
  <si>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</si>
  <si>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</si>
  <si>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</si>
  <si>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</si>
  <si>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</si>
  <si>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</si>
  <si>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</si>
  <si>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</si>
  <si>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</si>
  <si>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</si>
  <si>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</si>
  <si>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</si>
  <si>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</si>
  <si>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</si>
  <si>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</si>
  <si>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</si>
  <si>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</si>
  <si>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</si>
  <si>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</si>
  <si>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</si>
  <si>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</si>
  <si>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</si>
  <si>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</si>
  <si>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</si>
  <si>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</si>
  <si>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</si>
  <si>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</si>
  <si>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</si>
  <si>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</si>
  <si>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</si>
  <si>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</si>
  <si>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</si>
  <si>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</si>
  <si>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</si>
  <si>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</si>
  <si>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</si>
  <si>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</si>
  <si>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</si>
  <si>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</si>
  <si>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</si>
  <si>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</si>
  <si>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</si>
  <si>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</si>
  <si>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</si>
  <si>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</si>
  <si>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</si>
  <si>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</si>
  <si>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</si>
  <si>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</si>
  <si>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</si>
  <si>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</si>
  <si>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</si>
  <si>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</si>
  <si>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</si>
  <si>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</si>
  <si>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</si>
  <si>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</si>
  <si>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</si>
  <si>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</si>
  <si>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25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</si>
  <si>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</si>
  <si>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</si>
  <si>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</si>
  <si>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</si>
  <si>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</si>
  <si>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</si>
  <si>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PCM-20251114-00001703</t>
  </si>
  <si>
    <t xml:space="preserve">Heavy rain in area and team on the way to saving HUB site </t>
  </si>
  <si>
    <t>NO PCM</t>
  </si>
  <si>
    <t>PCM-20251115-00000207</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</si>
  <si>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</si>
  <si>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</si>
  <si>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</si>
  <si>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</si>
  <si>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</si>
  <si>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</si>
  <si>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</si>
  <si>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</si>
  <si>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</si>
  <si>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PCM-20251115-00000272</t>
  </si>
  <si>
    <t>Emergency</t>
  </si>
  <si>
    <t>EM team moved need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</si>
</sst>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313.14869849537354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45976.0971244213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45976.0971244213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45976.0971244213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45976.0971244213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45976.0971244213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45976.0971244213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45976.0971244213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45976.0971244213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45976.0971244213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45976.0971244213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45976.0971244213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45976.0971244213</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45976.0971244213</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45976.0971244213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45976.0971244213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45976.0971244213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45976.0971244213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45976.0971244213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45976.0971244213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45976.0971244213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45976.0971244213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45976.0971244213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45976.0971244213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45976.0971244213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45976.0971244213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45976.0971244213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45976.0971244213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45976.0971244213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45976.0971244213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45976.0971244213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45976.0971244213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45976.0971244213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45976.0971244213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45976.0971244213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45976.0971244213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45976.0971244213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45976.0971244213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45976.0971244213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45976.0971244213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45976.0971244213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45976.0971244213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45976.0971244213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45976.0971244213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45976.0971244213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45976.0971244213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45976.0971244213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45976.0971244213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45976.0971244213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45976.0971244213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45976.0971244213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45976.0971244213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45976.0971244213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45976.0971244213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45976.0971244213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45976.0971244213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45976.0971244213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45976.0971244213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45976.0971244213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45976.0971244213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45976.0971244213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45976.0971244213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45976.0971244213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45976.0971244213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45976.0971244213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45976.0971244213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45976.0971244213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45976.0971244213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45976.0971244213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45976.0971244213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45976.0971244213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45976.0971244213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45976.0971244213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45976.0971244213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45976.0971244213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45976.0971244213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45976.0971244213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45976.0971244213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45976.0971244213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45976.0971244213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45976.0971244213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45976.0971244213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45976.0971244213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45976.0971244213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45976.0971244213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45976.0971244213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45976.0971244213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45976.0971244213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45976.0971244213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45976.0971244213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45976.0971244213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45976.0971244213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45976.0971244213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45976.0971244213</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151.0972864583382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4.6360532411199529E-2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45976.0971244213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45976.0971244213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45976.0971244213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45976.0971244213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45976.0971244213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45976.0971244213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45976.0971244213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45976.0971244213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45976.0971244213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45976.0971244213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45976.0971244213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45976.0971244213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45976.0971244213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45976.0971244213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45976.0971244213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45976.0971244213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45976.0971244213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45976.0971244213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45976.0971244213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45976.0971244213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45976.0971244213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45976.0971244213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45976.0971244213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45976.0971244213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45976.0971244213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45976.0971244213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45976.0971244213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45976.0971244213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45976.0971244213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45976.0971244213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45976.0971244213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45976.0971244213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45976.0971244213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tabSelected="1"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v>45976.008437500001</v>
      </c>
      <c r="G2" s="21">
        <f t="shared" ref="G2:G52" ca="1" si="0">IFERROR(NOW()-F2,"-")</f>
        <v>8.8686921299085952E-2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45976.0971244213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45976.0971244213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45976.0971244213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45976.0971244213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45976.0971244213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45976.0971244213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45976.0971244213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45976.0971244213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45976.0971244213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45976.0971244213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45976.0971244213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45976.0971244213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45976.0971244213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45976.0971244213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45976.0971244213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45976.0971244213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45976.0971244213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45976.0971244213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45976.0971244213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45976.0971244213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45976.0971244213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45976.0971244213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45976.0971244213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45976.0971244213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45976.0971244213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45976.0971244213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45976.0971244213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45976.0971244213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45976.0971244213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45976.0971244213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45976.0971244213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45976.0971244213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45976.0971244213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45976.0971244213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45976.0971244213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45976.0971244213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45976.0971244213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45976.0971244213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45976.0971244213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45976.0971244213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45976.0971244213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45976.0971244213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45976.0971244213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45976.0971244213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45976.0971244213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45976.0971244213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45976.0971244213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45976.0971244213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45976.0971244213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45976.0971244213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45976.0971244213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45976.0971244213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45976.0971244213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45976.0971244213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45976.0971244213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45976.0971244213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45976.0971244213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45976.0971244213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45976.0971244213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45976.0971244213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45976.0971244213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45976.0971244213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45976.0971244213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45976.0971244213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45976.0971244213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45976.0971244213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45976.0971244213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45976.0971244213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45976.0971244213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45976.0971244213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45976.0971244213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45976.0971244213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45976.0971244213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45976.0971244213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45976.0971244213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45976.0971244213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45976.0971244213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45976.0971244213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45976.0971244213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45976.0971244213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45976.0971244213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45976.0971244213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45976.0971244213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45976.0971244213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45976.0971244213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45976.0971244213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45976.0971244213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45976.0971244213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45976.0971244213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45976.0971244213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45976.0971244213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45976.0971244213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45976.0971244213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45976.0971244213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45976.0971244213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45976.0971244213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45976.0971244213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45976.0971244213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45976.0971244213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45976.0971244213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45976.0971244213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45976.0971244213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45976.0971244213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45976.0971244213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45976.0971244213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45976.0971244213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45976.0971244213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45976.0971244213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45976.0971244213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45976.0971244213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45976.0971244213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45976.0971244213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45976.0971244213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45976.0971244213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45976.0971244213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45976.0971244213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45976.0971244213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45976.0971244213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45976.0971244213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45976.0971244213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45976.0971244213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45976.0971244213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45976.0971244213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45976.0971244213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45976.0971244213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45976.0971244213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45976.0971244213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45976.0971244213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45976.0971244213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45976.0971244213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45976.0971244213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45976.0971244213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45976.0971244213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45976.0971244213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45976.0971244213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45976.0971244213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45976.0971244213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45976.0971244213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45976.0971244213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45976.0971244213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45976.0971244213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45976.0971244213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45976.0971244213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45976.0971244213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45976.0971244213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45976.0971244213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45976.0971244213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45976.0971244213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45976.0971244213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45976.0971244213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45976.0971244213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45976.0971244213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45976.0971244213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45976.0971244213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45976.0971244213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45976.0971244213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45976.0971244213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45976.0971244213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45976.0971244213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45976.0971244213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45976.0971244213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45976.0971244213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45976.0971244213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45976.0971244213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45976.0971244213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45976.0971244213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45976.0971244213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45976.0971244213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45976.0971244213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45976.0971244213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45976.0971244213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45976.0971244213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45976.0971244213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45976.0971244213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45976.0971244213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45976.0971244213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45976.0971244213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45976.0971244213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45976.0971244213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45976.0971244213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45976.0971244213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45976.0971244213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45976.0971244213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45976.0971244213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45976.0971244213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45976.0971244213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45976.0971244213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45976.0971244213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45976.0971244213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45976.0971244213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45976.0971244213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45976.0971244213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45976.0971244213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45976.0971244213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45976.0971244213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45976.0971244213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45976.0971244213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45976.0971244213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45976.0971244213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45976.0971244213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45976.0971244213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45976.0971244213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45976.0971244213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45976.0971244213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45976.0971244213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45976.0971244213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45976.0971244213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45976.0971244213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45976.0971244213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45976.0971244213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45976.0971244213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45976.0971244213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45976.0971244213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45976.0971244213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45976.0971244213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45976.0971244213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45976.0971244213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45976.0971244213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45976.0971244213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45976.0971244213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45976.0971244213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45976.0971244213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45976.0971244213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45976.0971244213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45976.0971244213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45976.0971244213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45976.0971244213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45976.0971244213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45976.0971244213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45976.0971244213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45976.0971244213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45976.0971244213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45976.0971244213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45976.0971244213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45976.0971244213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45976.0971244213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45976.0971244213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45976.0971244213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45976.0971244213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45976.0971244213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45976.0971244213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45976.0971244213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45976.0971244213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45976.0971244213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45976.0971244213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45976.0971244213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45976.0971244213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45976.0971244213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45976.0971244213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45976.0971244213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45976.0971244213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45976.0971244213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45976.0971244213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45976.0971244213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45976.0971244213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45976.0971244213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45976.0971244213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45976.0971244213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45976.0971244213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45976.0971244213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45976.0971244213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45976.0971244213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45976.0971244213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45976.0971244213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45976.0971244213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45976.0971244213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45976.0971244213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45976.0971244213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45976.0971244213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45976.0971244213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45976.0971244213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45976.0971244213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45976.0971244213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45976.0971244213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45976.0971244213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45976.0971244213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45976.0971244213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45976.0971244213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45976.0971244213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45976.0971244213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45976.0971244213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45976.0971244213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45976.0971244213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45976.0971244213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45976.0971244213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45976.0971244213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45976.0971244213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45976.0971244213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45976.0971244213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45976.0971244213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45976.0971244213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45976.0971244213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45976.0971244213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45976.0971244213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45976.0971244213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45976.0971244213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45976.0971244213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45976.0971244213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45976.0971244213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45976.0971244213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45976.0971244213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45976.0971244213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45976.0971244213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45976.0971244213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45976.0971244213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45976.0971244213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45976.0971244213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45976.0971244213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45976.0971244213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45976.0971244213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45976.0971244213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45976.0971244213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45976.0971244213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45976.0971244213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45976.0971244213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45976.0971244213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45976.0971244213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45976.0971244213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45976.0971244213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45976.0971244213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45976.0971244213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45976.0971244213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45976.0971244213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45976.0971244213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45976.0971244213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45976.0971244213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45976.0971244213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45976.0971244213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45976.0971244213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45976.0971244213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45976.0971244213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45976.0971244213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45976.0971244213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45976.0971244213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45976.0971244213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45976.0971244213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45976.0971244213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45976.0971244213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45976.0971244213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45976.0971244213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45976.0971244213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45976.0971244213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45976.0971244213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45976.0971244213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45976.0971244213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45976.0971244213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45976.0971244213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45976.0971244213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45976.0971244213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45976.0971244213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45976.0971244213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45976.0971244213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45976.0971244213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45976.0971244213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45976.0971244213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45976.0971244213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45976.0971244213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45976.0971244213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45976.0971244213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45976.0971244213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45976.0971244213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45976.0971244213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45976.0971244213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45976.0971244213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45976.0971244213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45976.0971244213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45976.0971244213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45976.0971244213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45976.0971244213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45976.0971244213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45976.0971244213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45976.0971244213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45976.0971244213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45976.0971244213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45976.0971244213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45976.0971244213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45976.0971244213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45976.0971244213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45976.0971244213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45976.0971244213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45976.0971244213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45976.0971244213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45976.0971244213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45976.0971244213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45976.0971244213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45976.0971244213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45976.0971244213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45976.0971244213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45976.0971244213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45976.0971244213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45976.0971244213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45976.0971244213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45976.0971244213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45976.0971244213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45976.0971244213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45976.0971244213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45976.0971244213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45976.0971244213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45976.0971244213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45976.0971244213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45976.0971244213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45976.0971244213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45976.0971244213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45976.0971244213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45976.0971244213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45976.0971244213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45976.0971244213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45976.0971244213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45976.0971244213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45976.0971244213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45976.0971244213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45976.0971244213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45976.0971244213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45976.0971244213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45976.0971244213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45976.0971244213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45976.0971244213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45976.0971244213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45976.0971244213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45976.0971244213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45976.0971244213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45976.0971244213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45976.0971244213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45976.0971244213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45976.0971244213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45976.0971244213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45976.0971244213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45976.0971244213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45976.0971244213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45976.0971244213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45976.0971244213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45976.0971244213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45976.0971244213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45976.0971244213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45976.0971244213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45976.0971244213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45976.0971244213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45976.0971244213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45976.0971244213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45976.0971244213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45976.0971244213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45976.0971244213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45976.0971244213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45976.0971244213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45976.0971244213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45976.0971244213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45976.0971244213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45976.0971244213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45976.0971244213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45976.0971244213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45976.0971244213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45976.0971244213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45976.0971244213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45976.0971244213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45976.0971244213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45976.0971244213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45976.0971244213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45976.0971244213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45976.0971244213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45976.0971244213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45976.0971244213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45976.0971244213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45976.0971244213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45976.0971244213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45976.0971244213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45976.0971244213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45976.0971244213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45976.0971244213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45976.0971244213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45976.0971244213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45976.0971244213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45976.0971244213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45976.0971244213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45976.0971244213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45976.0971244213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45976.0971244213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45976.0971244213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45976.0971244213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45976.0971244213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45976.0971244213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45976.0971244213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45976.0971244213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45976.0971244213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45976.0971244213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45976.0971244213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45976.0971244213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45976.0971244213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45976.0971244213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45976.0971244213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45976.0971244213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45976.0971244213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45976.0971244213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45976.0971244213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45976.0971244213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45976.0971244213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45976.0971244213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45976.0971244213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45976.0971244213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45976.0971244213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45976.0971244213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45976.0971244213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45976.0971244213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45976.0971244213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45976.0971244213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45976.0971244213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45976.0971244213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45976.0971244213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45976.0971244213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45976.0971244213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45976.0971244213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45976.0971244213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45976.0971244213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45976.0971244213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45976.0971244213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45976.0971244213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45976.0971244213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45976.0971244213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45976.0971244213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45976.0971244213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45976.0971244213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45976.0971244213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45976.0971244213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45976.0971244213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45976.0971244213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45976.0971244213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45976.0971244213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45976.0971244213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45976.0971244213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45976.0971244213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45976.0971244213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45976.0971244213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45976.0971244213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45976.0971244213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45976.0971244213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45976.0971244213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45976.0971244213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45976.0971244213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45976.0971244213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45976.0971244213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45976.0971244213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45976.0971244213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45976.0971244213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45976.0971244213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45976.0971244213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45976.0971244213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45976.0971244213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45976.0971244213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45976.0971244213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45976.0971244213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45976.0971244213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45976.0971244213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45976.0971244213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45976.0971244213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45976.0971244213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45976.0971244213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45976.0971244213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45976.0971244213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45976.0971244213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45976.0971244213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45976.0971244213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45976.0971244213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45976.0971244213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45976.0971244213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45976.0971244213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45976.0971244213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45976.0971244213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45976.0971244213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45976.0971244213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45976.0971244213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45976.0971244213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45976.0971244213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45976.0971244213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45976.0971244213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45976.0971244213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45976.0971244213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45976.0971244213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45976.0971244213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45976.0971244213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45976.0971244213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45976.0971244213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45976.0971244213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45976.0971244213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45976.0971244213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45976.0971244213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45976.0971244213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45976.0971244213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45976.0971244213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45976.0971244213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45976.0971244213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45976.0971244213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45976.0971244213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45976.0971244213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45976.0971244213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45976.0971244213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45976.0971244213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45976.0971244213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45976.0971244213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45976.0971244213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45976.0971244213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45976.0971244213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45976.0971244213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45976.0971244213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45976.0971244213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45976.0971244213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45976.0971244213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45976.0971244213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45976.0971244213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45976.0971244213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45976.0971244213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45976.0971244213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45976.0971244213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45976.0971244213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45976.0971244213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45976.0971244213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45976.0971244213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45976.0971244213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45976.0971244213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45976.0971244213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45976.0971244213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45976.0971244213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45976.0971244213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45976.0971244213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45976.0971244213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45976.0971244213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45976.0971244213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45976.0971244213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45976.0971244213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45976.0971244213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45976.0971244213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45976.0971244213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45976.0971244213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45976.0971244213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45976.0971244213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45976.0971244213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45976.0971244213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45976.0971244213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45976.0971244213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45976.0971244213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45976.0971244213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45976.0971244213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45976.0971244213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45976.0971244213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45976.0971244213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45976.0971244213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45976.0971244213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45976.0971244213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45976.0971244213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45976.0971244213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45976.0971244213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45976.0971244213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45976.0971244213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45976.0971244213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45976.0971244213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45976.0971244213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45976.0971244213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45976.0971244213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45976.0971244213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45976.0971244213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45976.0971244213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45976.0971244213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45976.0971244213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45976.0971244213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45976.0971244213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45976.0971244213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45976.0971244213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45976.0971244213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45976.0971244213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45976.0971244213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45976.0971244213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45976.0971244213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45976.0971244213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45976.0971244213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45976.0971244213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45976.0971244213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45976.0971244213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45976.0971244213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45976.0971244213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45976.0971244213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45976.0971244213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45976.0971244213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45976.0971244213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45976.0971244213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45976.0971244213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45976.0971244213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45976.0971244213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45976.0971244213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45976.0971244213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45976.0971244213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45976.0971244213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45976.0971244213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45976.0971244213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45976.0971244213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45976.0971244213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45976.0971244213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45976.0971244213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45976.0971244213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45976.0971244213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45976.0971244213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45976.0971244213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45976.0971244213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45976.0971244213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45976.0971244213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45976.0971244213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45976.0971244213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45976.0971244213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45976.0971244213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45976.0971244213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45976.0971244213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45976.0971244213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45976.0971244213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45976.0971244213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45976.0971244213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45976.0971244213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45976.0971244213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45976.0971244213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45976.0971244213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45976.0971244213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45976.0971244213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45976.0971244213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45976.0971244213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45976.0971244213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45976.0971244213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45976.0971244213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45976.0971244213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45976.0971244213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45976.0971244213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45976.0971244213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45976.0971244213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45976.0971244213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45976.0971244213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45976.0971244213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45976.0971244213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45976.0971244213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45976.0971244213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45976.0971244213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45976.0971244213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45976.0971244213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45976.0971244213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45976.0971244213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45976.0971244213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45976.0971244213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45976.0971244213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45976.0971244213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45976.0971244213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45976.0971244213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45976.0971244213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45976.0971244213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45976.0971244213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45976.0971244213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45976.0971244213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45976.0971244213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45976.0971244213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45976.0971244213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45976.0971244213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45976.0971244213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45976.0971244213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45976.0971244213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45976.0971244213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45976.0971244213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45976.0971244213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45976.0971244213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45976.0971244213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45976.0971244213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45976.0971244213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45976.0971244213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45976.0971244213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45976.0971244213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45976.0971244213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45976.0971244213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45976.0971244213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45976.0971244213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45976.0971244213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45976.0971244213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45976.0971244213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45976.0971244213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45976.0971244213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45976.0971244213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45976.0971244213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45976.0971244213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45976.0971244213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45976.0971244213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45976.0971244213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45976.0971244213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45976.0971244213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45976.0971244213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45976.0971244213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45976.0971244213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45976.0971244213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45976.0971244213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45976.0971244213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45976.0971244213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45976.0971244213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45976.0971244213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45976.0971244213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45976.0971244213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45976.0971244213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45976.0971244213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45976.0971244213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45976.0971244213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45976.0971244213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45976.0971244213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45976.0971244213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45976.0971244213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45976.0971244213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45976.0971244213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45976.0971244213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45976.0971244213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45976.0971244213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45976.0971244213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45976.0971244213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45976.0971244213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45976.0971244213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45976.0971244213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45976.0971244213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45976.0971244213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45976.0971244213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45976.0971244213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45976.0971244213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45976.0971244213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45976.0971244213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45976.0971244213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45976.0971244213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45976.0971244213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45976.0971244213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45976.0971244213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45976.0971244213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45976.0971244213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45976.0971244213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45976.0971244213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45976.0971244213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45976.0971244213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45976.0971244213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45976.0971244213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45976.0971244213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45976.0971244213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45976.0971244213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45976.0971244213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45976.0971244213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45976.0971244213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45976.0971244213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45976.0971244213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45976.0971244213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45976.0971244213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45976.0971244213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45976.0971244213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45976.0971244213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45976.0971244213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45976.0971244213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45976.0971244213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45976.0971244213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45976.0971244213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45976.0971244213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45976.0971244213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45976.0971244213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45976.0971244213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45976.0971244213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45976.0971244213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45976.0971244213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45976.0971244213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45976.0971244213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45976.0971244213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45976.0971244213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45976.0971244213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45976.0971244213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45976.0971244213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45976.0971244213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45976.0971244213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45976.0971244213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45976.0971244213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45976.0971244213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45976.0971244213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45976.0971244213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45976.0971244213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45976.0971244213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45976.0971244213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45976.0971244213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45976.0971244213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45976.0971244213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45976.0971244213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45976.0971244213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45976.0971244213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45976.0971244213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45976.0971244213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45976.0971244213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45976.0971244213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45976.0971244213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45976.0971244213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45976.0971244213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45976.0971244213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45976.0971244213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45976.0971244213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45976.0971244213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45976.0971244213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45976.0971244213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45976.0971244213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45976.0971244213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45976.0971244213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45976.0971244213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45976.0971244213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45976.0971244213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45976.0971244213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45976.0971244213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45976.0971244213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45976.0971244213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45976.0971244213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45976.0971244213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45976.0971244213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45976.0971244213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45976.0971244213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45976.0971244213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45976.0971244213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45976.0971244213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45976.0971244213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45976.0971244213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45976.0971244213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45976.0971244213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45976.0971244213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45976.0971244213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45976.0971244213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45976.0971244213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45976.0971244213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45976.0971244213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45976.0971244213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45976.0971244213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45976.0971244213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45976.0971244213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45976.0971244213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45976.0971244213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45976.0971244213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45976.0971244213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45976.0971244213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45976.0971244213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45976.0971244213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45976.0971244213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45976.0971244213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45976.0971244213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45976.0971244213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45976.0971244213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45976.0971244213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45976.0971244213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45976.0971244213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45976.0971244213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45976.0971244213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45976.0971244213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45976.0971244213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45976.0971244213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45976.0971244213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45976.0971244213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45976.0971244213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45976.0971244213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45976.0971244213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45976.0971244213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45976.0971244213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45976.0971244213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45976.0971244213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45976.0971244213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45976.0971244213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45976.0971244213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45976.0971244213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45976.0971244213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45976.0971244213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45976.0971244213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45976.0971244213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45976.0971244213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45976.0971244213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45976.0971244213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45976.0971244213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45976.0971244213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45976.0971244213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45976.0971244213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45976.0971244213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45976.0971244213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45976.0971244213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45976.0971244213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45976.0971244213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45976.0971244213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45976.0971244213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45976.0971244213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45976.0971244213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45976.0971244213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45976.0971244213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45976.0971244213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45976.0971244213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45976.0971244213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45976.0971244213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45976.0971244213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45976.0971244213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45976.0971244213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45976.0971244213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45976.0971244213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45976.0971244213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45976.0971244213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45976.0971244213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45976.0971244213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45976.0971244213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45976.0971244213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45976.0971244213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45976.0971244213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45976.0971244213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45976.0971244213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45976.0971244213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45976.0971244213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45976.0971244213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45976.0971244213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45976.0971244213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45976.0971244213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45976.0971244213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45976.0971244213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45976.0971244213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45976.0971244213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45976.0971244213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45976.0971244213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45976.0971244213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45976.0971244213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45976.0971244213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45976.0971244213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45976.0971244213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45976.0971244213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45976.0971244213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45976.0971244213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45976.0971244213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45976.0971244213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45976.0971244213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45976.0971244213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45976.0971244213</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272.61640682870348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0.29389525463193422</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0.16777256944624241</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37961</v>
      </c>
      <c r="E5" s="95" t="s">
        <v>39021</v>
      </c>
      <c r="F5" s="96">
        <v>45975.961111111108</v>
      </c>
      <c r="G5" s="97">
        <f ca="1">IFERROR(NOW()-F5,"")</f>
        <v>0.13601331019162899</v>
      </c>
      <c r="H5" s="96">
        <v>45975.955092592594</v>
      </c>
      <c r="I5" s="135" t="str">
        <f>IFERROR(VLOOKUP(D5,DB!A:F,6,0),"")</f>
        <v>SCECO</v>
      </c>
      <c r="J5" s="135" t="str">
        <f>IFERROR(VLOOKUP(D5,DB!A:G,7,0),"")</f>
        <v>Weak</v>
      </c>
      <c r="K5" s="98" t="s">
        <v>39114</v>
      </c>
      <c r="L5" s="92" t="str">
        <f>IFERROR(VLOOKUP(D5,DB!A:I,9,0),"")</f>
        <v>Latis</v>
      </c>
    </row>
    <row r="6" spans="1:16" ht="15" customHeight="1">
      <c r="A6" s="135" t="s">
        <v>39115</v>
      </c>
      <c r="B6" s="135" t="str">
        <f>IFERROR(VLOOKUP(D6,DB!A:K,11,0),"")</f>
        <v>R4</v>
      </c>
      <c r="C6" s="94">
        <v>1</v>
      </c>
      <c r="D6" s="92" t="s">
        <v>30691</v>
      </c>
      <c r="E6" s="95" t="s">
        <v>39021</v>
      </c>
      <c r="F6" s="96"/>
      <c r="G6" s="97">
        <f ca="1">IFERROR(NOW()-F6,"")</f>
        <v>45976.0971244213</v>
      </c>
      <c r="H6" s="96">
        <v>45976.025000000001</v>
      </c>
      <c r="I6" s="135" t="str">
        <f>IFERROR(VLOOKUP(D6,DB!A:F,6,0),"")</f>
        <v>SCECO</v>
      </c>
      <c r="J6" s="135" t="str">
        <f>IFERROR(VLOOKUP(D6,DB!A:G,7,0),"")</f>
        <v>Weak</v>
      </c>
      <c r="K6" s="98" t="s">
        <v>39114</v>
      </c>
      <c r="L6" s="92" t="str">
        <f>IFERROR(VLOOKUP(D6,DB!A:I,9,0),"")</f>
        <v>Latis</v>
      </c>
    </row>
    <row r="7" spans="1:16" ht="15" customHeight="1">
      <c r="A7" s="135" t="s">
        <v>39115</v>
      </c>
      <c r="B7" s="135" t="str">
        <f>IFERROR(VLOOKUP(D7,DB!A:K,11,0),"")</f>
        <v>R4</v>
      </c>
      <c r="C7" s="94">
        <v>1</v>
      </c>
      <c r="D7" s="92" t="s">
        <v>30703</v>
      </c>
      <c r="E7" s="95" t="s">
        <v>39021</v>
      </c>
      <c r="F7" s="96"/>
      <c r="G7" s="97">
        <f ca="1">IFERROR(NOW()-F7,"")</f>
        <v>45976.0971244213</v>
      </c>
      <c r="H7" s="96">
        <v>45976.04583333333</v>
      </c>
      <c r="I7" s="135" t="str">
        <f>IFERROR(VLOOKUP(D7,DB!A:F,6,0),"")</f>
        <v>Generator-SG</v>
      </c>
      <c r="J7" s="135" t="str">
        <f>IFERROR(VLOOKUP(D7,DB!A:G,7,0),"")</f>
        <v>Vandalized</v>
      </c>
      <c r="K7" s="98" t="s">
        <v>39114</v>
      </c>
      <c r="L7" s="92" t="str">
        <f>IFERROR(VLOOKUP(D7,DB!A:I,9,0),"")</f>
        <v>Latis</v>
      </c>
    </row>
    <row r="8" spans="1:16" ht="15" customHeight="1">
      <c r="A8" s="135" t="s">
        <v>39116</v>
      </c>
      <c r="B8" s="135" t="str">
        <f>IFERROR(VLOOKUP(D8,DB!A:K,11,0),"")</f>
        <v>R4</v>
      </c>
      <c r="C8" s="94">
        <v>1</v>
      </c>
      <c r="D8" s="92" t="s">
        <v>35171</v>
      </c>
      <c r="E8" s="95" t="s">
        <v>39021</v>
      </c>
      <c r="F8" s="96">
        <v>45976.045127314814</v>
      </c>
      <c r="G8" s="97">
        <f ca="1">IFERROR(NOW()-F8,"")</f>
        <v>5.1997106485941913E-2</v>
      </c>
      <c r="H8" s="96">
        <v>45976.065972222219</v>
      </c>
      <c r="I8" s="135" t="str">
        <f>IFERROR(VLOOKUP(D8,DB!A:F,6,0),"")</f>
        <v>Generator-SG</v>
      </c>
      <c r="J8" s="135" t="str">
        <f>IFERROR(VLOOKUP(D8,DB!A:G,7,0),"")</f>
        <v>Dead</v>
      </c>
      <c r="K8" s="98" t="s">
        <v>39117</v>
      </c>
      <c r="L8" s="92" t="str">
        <f>IFERROR(VLOOKUP(D8,DB!A:I,9,0),"")</f>
        <v>Latis</v>
      </c>
    </row>
    <row r="9" spans="1:16" ht="15" customHeight="1">
      <c r="A9" s="135"/>
      <c r="B9" s="135" t="str">
        <f>IFERROR(VLOOKUP(D9,DB!A:K,11,0),"")</f>
        <v/>
      </c>
      <c r="C9" s="94"/>
      <c r="D9" s="92"/>
      <c r="E9" s="95"/>
      <c r="F9" s="96"/>
      <c r="G9" s="97">
        <f ca="1">IFERROR(NOW()-F9,"")</f>
        <v>45976.0971244213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45976.0971244213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45976.0971244213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45976.0971244213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45976.0971244213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45976.0971244213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45976.0971244213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45976.0971244213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45976.0971244213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45976.0971244213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45976.0971244213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45976.0971244213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45976.0971244213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45976.0971244213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45976.0971244213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45976.0971244213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45976.0971244213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45976.0971244213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45976.0971244213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45976.0971244213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45976.0971244213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45976.0971244213</v>
      </c>
      <c r="H30" s="96"/>
      <c r="I30" s="135" t="str">
        <f>IFERROR(VLOOKUP(D30,DB!A:F,6,0),"")</f>
        <v/>
      </c>
      <c r="J30" s="135" t="str">
        <f>IFERROR(VLOOKUP(D30,DB!A:G,7,0),"")</f>
        <v/>
      </c>
      <c r="K30" s="98"/>
      <c r="L30" s="92"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84.265064236111357</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49.908247106483032</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27.436013310187263</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12</v>
      </c>
      <c r="D6" s="124" t="s">
        <v>32901</v>
      </c>
      <c r="E6" s="124" t="s">
        <v>39127</v>
      </c>
      <c r="F6" s="156">
        <v>45976.082974537036</v>
      </c>
      <c r="G6" s="126">
        <f t="shared" ref="G6:G55" ca="1" si="2">IFERROR(NOW()-F6,"")</f>
        <v>1.4149884264043067E-2</v>
      </c>
      <c r="H6" s="125">
        <v>45976.075706018521</v>
      </c>
      <c r="I6" s="124" t="str">
        <f>IFERROR(VLOOKUP(D6,DB!A:F,6,0),"")</f>
        <v>SCECO</v>
      </c>
      <c r="J6" s="124" t="str">
        <f>IFERROR(VLOOKUP(D6,DB!A:G,7,0),"")</f>
        <v>Good</v>
      </c>
      <c r="K6" s="124" t="s">
        <v>39128</v>
      </c>
      <c r="L6" s="124" t="str">
        <f>IFERROR(VLOOKUP(D6,DB!A:I,9,0),"")</f>
        <v>Latis</v>
      </c>
    </row>
    <row r="7" spans="1:13">
      <c r="A7" s="124"/>
      <c r="B7" s="124" t="str">
        <f>IFERROR(VLOOKUP(D7,DB!A:K,11,0),"")</f>
        <v/>
      </c>
      <c r="C7" s="124"/>
      <c r="D7" s="124"/>
      <c r="E7" s="124"/>
      <c r="F7" s="124"/>
      <c r="G7" s="126">
        <f t="shared" ca="1" si="2"/>
        <v>45976.0971244213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45976.0971244213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45976.0971244213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45976.0971244213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45976.0971244213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45976.0971244213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45976.0971244213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45976.0971244213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45976.0971244213</v>
      </c>
      <c r="H15" s="125"/>
      <c r="I15" s="124" t="str">
        <f>IFERROR(VLOOKUP(D15,DB!A:F,6,0),"")</f>
        <v/>
      </c>
      <c r="J15" s="124" t="str">
        <f>IFERROR(VLOOKUP(D15,DB!A:G,7,0),"")</f>
        <v/>
      </c>
      <c r="K15" s="124"/>
      <c r="L15" s="124" t="str">
        <f>IFERROR(VLOOKUP(D15,DB!A:I,9,0),"")</f>
        <v/>
      </c>
    </row>
    <row r="16" spans="1:13">
      <c r="A16" s="124"/>
      <c r="B16" s="124" t="str">
        <f>IFERROR(VLOOKUP(D16,DB!A:K,11,0),"")</f>
        <v/>
      </c>
      <c r="C16" s="124"/>
      <c r="D16" s="157"/>
      <c r="E16" s="124"/>
      <c r="F16" s="124"/>
      <c r="G16" s="126">
        <f t="shared" ca="1" si="2"/>
        <v>45976.0971244213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45976.0971244213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45976.0971244213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45976.0971244213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45976.0971244213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45976.0971244213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45976.0971244213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45976.0971244213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45976.0971244213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45976.0971244213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45976.0971244213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45976.0971244213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45976.0971244213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45976.0971244213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45976.0971244213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45976.0971244213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45976.0971244213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45976.0971244213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45976.0971244213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45976.0971244213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45976.0971244213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45976.0971244213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45976.0971244213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45976.0971244213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45976.0971244213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45976.0971244213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45976.0971244213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45976.0971244213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45976.0971244213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45976.0971244213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45976.0971244213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45976.0971244213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45976.0971244213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45976.0971244213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45976.0971244213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45976.0971244213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45976.0971244213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45976.0971244213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45976.0971244213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45976.0971244213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45976.0971244213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45976.0971244213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45976.0971244213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45976.0971244213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45976.0971244213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45976.0971244213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45976.0971244213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45976.0971244213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45976.0971244213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45976.0971244213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45976.0971244213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45976.0971244213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45976.0971244213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45976.0971244213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45976.0971244213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45976.0971244213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45976.0971244213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45976.0971244213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45976.0971244213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45976.0971244213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45976.0971244213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45976.0971244213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45976.0971244213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45976.0971244213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45976.0971244213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45976.0971244213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45976.0971244213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45976.0971244213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45976.0971244213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45976.0971244213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45976.0971244213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45976.0971244213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45976.0971244213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45976.0971244213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45976.0971244213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45976.0971244213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45976.0971244213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45976.0971244213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45976.0971244213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45976.0971244213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45976.0971244213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45976.0971244213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45976.0971244213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45976.0971244213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45976.0971244213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45976.0971244213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45976.0971244213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45976.0971244213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45976.0971244213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45976.0971244213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45976.0971244213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45976.0971244213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45976.0971244213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45976.0971244213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45976.0971244213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45976.0971244213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45976.0971244213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45976.0971244213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45976.0971244213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45976.0971244213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45976.0971244213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45976.0971244213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45976.0971244213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45976.0971244213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45976.0971244213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45976.0971244213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45976.0971244213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45976.0971244213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45976.0971244213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45976.0971244213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45976.0971244213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45976.0971244213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45976.0971244213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45976.0971244213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45976.0971244213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45976.0971244213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45976.0971244213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45976.0971244213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45976.0971244213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45976.0971244213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45976.0971244213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45976.0971244213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45976.0971244213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45976.0971244213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45976.0971244213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45976.0971244213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45976.0971244213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45976.0971244213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45976.0971244213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45976.0971244213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45976.0971244213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45976.0971244213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45976.0971244213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45976.0971244213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45976.0971244213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45976.0971244213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45976.0971244213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45976.0971244213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45976.0971244213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45976.0971244213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45976.0971244213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45976.0971244213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45976.0971244213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45976.0971244213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45976.0971244213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45976.0971244213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45976.0971244213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45976.0971244213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45976.0971244213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45976.0971244213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45976.0971244213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45976.0971244213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45976.0971244213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45976.0971244213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45976.0971244213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45976.0971244213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45976.0971244213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45976.0971244213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45976.0971244213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45976.0971244213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45976.0971244213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45976.0971244213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45976.0971244213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45976.0971244213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45976.0971244213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45976.0971244213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45976.0971244213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45976.0971244213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45976.0971244213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45976.0971244213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45976.0971244213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45976.0971244213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45976.0971244213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45976.0971244213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45976.0971244213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45976.0971244213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45976.0971244213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45976.0971244213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45976.0971244213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45976.0971244213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45976.0971244213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45976.0971244213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45976.0971244213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45976.0971244213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45976.0971244213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45976.0971244213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45976.0971244213</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45976.0971244213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45976.0971244213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45976.0971244213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45976.0971244213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45976.0971244213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45976.0971244213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45976.0971244213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45976.0971244213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45976.0971244213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45976.0971244213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45976.0971244213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45976.0971244213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45976.0971244213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45976.0971244213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45976.0971244213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45976.0971244213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45976.0971244213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45976.0971244213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45976.0971244213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45976.0971244213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45976.0971244213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45976.0971244213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45976.0971244213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45976.0971244213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45976.0971244213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45976.0971244213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45976.0971244213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45976.0971244213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45976.0971244213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45976.0971244213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45976.0971244213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45976.0971244213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45976.0971244213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45976.0971244213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45976.0971244213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45976.0971244213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45976.0971244213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45976.0971244213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45976.0971244213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45976.0971244213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45976.0971244213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45976.0971244213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45976.0971244213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45976.0971244213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45976.0971244213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45976.0971244213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45976.0971244213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45976.0971244213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45976.0971244213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45976.0971244213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45976.0971244213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45976.0971244213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45976.0971244213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45976.0971244213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45976.0971244213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45976.0971244213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45976.0971244213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45976.0971244213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45976.0971244213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45976.0971244213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45976.0971244213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45976.0971244213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45976.0971244213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45976.0971244213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45976.0971244213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45976.0971244213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45976.0971244213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45976.0971244213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45976.0971244213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45976.0971244213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45976.0971244213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45976.0971244213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45976.0971244213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45976.0971244213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45976.0971244213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45976.0971244213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45976.0971244213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45976.0971244213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45976.0971244213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45976.0971244213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45976.0971244213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45976.0971244213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45976.0971244213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45976.0971244213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45976.0971244213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45976.0971244213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45976.0971244213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45976.0971244213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45976.0971244213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45976.0971244213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45976.0971244213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45976.0971244213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45976.0971244213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45976.0971244213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45976.0971244213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45976.0971244213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45976.0971244213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45976.0971244213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45976.0971244213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45976.0971244213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45976.0971244213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45976.0971244213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45976.0971244213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45976.0971244213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45976.0971244213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45976.0971244213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45976.0971244213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45976.0971244213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45976.0971244213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45976.0971244213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45976.0971244213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45976.0971244213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45976.0971244213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45976.0971244213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45976.0971244213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45976.0971244213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45976.0971244213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45976.0971244213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45976.0971244213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45976.0971244213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45976.0971244213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45976.0971244213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2025-11-14T23:21:51Z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